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508" yWindow="-12" windowWidth="14316" windowHeight="10152" tabRatio="767" activeTab="1"/>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L32" i="6" l="1"/>
  <c r="L25" i="6"/>
  <c r="K68" i="6"/>
  <c r="R33" i="6"/>
  <c r="Q33" i="6"/>
  <c r="P14" i="1"/>
  <c r="K37" i="6"/>
  <c r="W10" i="2"/>
  <c r="Y10" i="2"/>
  <c r="W7" i="2"/>
  <c r="Y7" i="2"/>
  <c r="P10" i="2"/>
  <c r="R10" i="2"/>
  <c r="P7" i="2"/>
  <c r="R7" i="2"/>
  <c r="P5" i="2"/>
  <c r="R5" i="2" s="1"/>
  <c r="U5" i="2" s="1"/>
  <c r="Q96" i="6"/>
  <c r="Q95" i="6"/>
  <c r="Q93" i="6"/>
  <c r="Q91" i="6"/>
  <c r="Q90" i="6"/>
  <c r="Q89" i="6"/>
  <c r="Q88" i="6"/>
  <c r="Q118" i="6"/>
  <c r="Q117" i="6"/>
  <c r="Q116" i="6"/>
  <c r="Q115" i="6"/>
  <c r="Q114" i="6"/>
  <c r="Q112" i="6"/>
  <c r="Q111" i="6"/>
  <c r="Q110" i="6"/>
  <c r="R37" i="6"/>
  <c r="Q37" i="6"/>
  <c r="R39" i="6"/>
  <c r="Q39" i="6"/>
  <c r="K53" i="6"/>
  <c r="M25" i="6"/>
  <c r="K25" i="6"/>
  <c r="R32" i="6"/>
  <c r="Q32" i="6"/>
  <c r="R31" i="6"/>
  <c r="Q31" i="6"/>
  <c r="R30" i="6"/>
  <c r="Q30" i="6"/>
  <c r="R29" i="6"/>
  <c r="Q29" i="6"/>
  <c r="R28" i="6"/>
  <c r="Q28" i="6"/>
  <c r="R27" i="6"/>
  <c r="Q27" i="6"/>
  <c r="R26" i="6"/>
  <c r="Q26" i="6"/>
  <c r="P38" i="1"/>
  <c r="O38" i="1"/>
  <c r="R46" i="6"/>
  <c r="Q46" i="6"/>
  <c r="R45" i="6"/>
  <c r="Q45" i="6"/>
  <c r="R44" i="6"/>
  <c r="Q44" i="6"/>
  <c r="R43" i="6"/>
  <c r="Q43" i="6"/>
  <c r="R42" i="6"/>
  <c r="Q42" i="6"/>
  <c r="R41" i="6"/>
  <c r="Q41" i="6"/>
  <c r="R40" i="6"/>
  <c r="Q40" i="6"/>
  <c r="J130" i="6"/>
  <c r="O46" i="6"/>
  <c r="O45" i="6"/>
  <c r="O44" i="6"/>
  <c r="O43" i="6"/>
  <c r="O42" i="6"/>
  <c r="O41" i="6"/>
  <c r="O40" i="6"/>
  <c r="O37" i="6"/>
  <c r="K54" i="6"/>
  <c r="K55" i="6"/>
  <c r="K56" i="6"/>
  <c r="K57" i="6"/>
  <c r="K58" i="6"/>
  <c r="K59" i="6"/>
  <c r="K60" i="6"/>
  <c r="K52" i="6"/>
  <c r="Q113" i="6"/>
  <c r="O28" i="6"/>
  <c r="M46" i="6"/>
  <c r="M45" i="6"/>
  <c r="M44" i="6"/>
  <c r="M43" i="6"/>
  <c r="M42" i="6"/>
  <c r="M41" i="6"/>
  <c r="M40" i="6"/>
  <c r="K46" i="6"/>
  <c r="K45" i="6"/>
  <c r="K44" i="6"/>
  <c r="K43" i="6"/>
  <c r="K42" i="6"/>
  <c r="K41" i="6"/>
  <c r="K40" i="6"/>
  <c r="K39" i="6"/>
  <c r="O32" i="6"/>
  <c r="O31" i="6"/>
  <c r="O30" i="6"/>
  <c r="O29" i="6"/>
  <c r="O33" i="6"/>
  <c r="O27" i="6"/>
  <c r="O26" i="6"/>
  <c r="M33" i="6"/>
  <c r="M32" i="6"/>
  <c r="M30" i="6"/>
  <c r="M27" i="6"/>
  <c r="M26" i="6"/>
  <c r="K33" i="6"/>
  <c r="K32" i="6"/>
  <c r="K30" i="6"/>
  <c r="K27" i="6"/>
  <c r="K26" i="6"/>
  <c r="W5" i="2"/>
  <c r="Y5" i="2"/>
  <c r="M28" i="6"/>
  <c r="O25" i="6"/>
  <c r="K28" i="6"/>
  <c r="R25" i="6"/>
  <c r="M64" i="6"/>
  <c r="J133" i="6"/>
  <c r="J135" i="6" s="1"/>
  <c r="W4" i="2"/>
  <c r="X4" i="2"/>
  <c r="W8" i="2"/>
  <c r="X8" i="2"/>
  <c r="W6" i="2"/>
  <c r="W11" i="2"/>
  <c r="X11" i="2"/>
  <c r="X6" i="2"/>
  <c r="W9" i="2"/>
  <c r="X9" i="2"/>
  <c r="AB7" i="2"/>
  <c r="Z7" i="2"/>
  <c r="AA7" i="2"/>
  <c r="AA5" i="2"/>
  <c r="Z5" i="2"/>
  <c r="AB5" i="2"/>
  <c r="AB10" i="2"/>
  <c r="AA10" i="2"/>
  <c r="Z10" i="2"/>
  <c r="Q25" i="6"/>
  <c r="K64" i="6" s="1"/>
  <c r="P4" i="2"/>
  <c r="Q4" i="2"/>
  <c r="O31" i="1"/>
  <c r="P11" i="2"/>
  <c r="Q11" i="2"/>
  <c r="O29" i="1"/>
  <c r="P8" i="2"/>
  <c r="Q8" i="2"/>
  <c r="P6" i="2"/>
  <c r="Q6" i="2"/>
  <c r="P9" i="2"/>
  <c r="Q9" i="2"/>
  <c r="U10" i="2"/>
  <c r="S10" i="2"/>
  <c r="T10" i="2"/>
  <c r="T7" i="2"/>
  <c r="U7" i="2"/>
  <c r="S7" i="2"/>
  <c r="T5" i="2"/>
  <c r="S5" i="2"/>
</calcChain>
</file>

<file path=xl/sharedStrings.xml><?xml version="1.0" encoding="utf-8"?>
<sst xmlns="http://schemas.openxmlformats.org/spreadsheetml/2006/main" count="611" uniqueCount="422">
  <si>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</si>
  <si>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</si>
  <si>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</si>
  <si>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</si>
  <si>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</si>
  <si>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</si>
  <si>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</si>
  <si>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</si>
  <si>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</si>
  <si>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</si>
  <si>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</si>
  <si>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</si>
  <si>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</si>
  <si>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</si>
  <si>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</si>
  <si>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</si>
  <si>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</si>
  <si>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</si>
  <si>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</si>
  <si>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</si>
  <si>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</si>
  <si>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</si>
  <si>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</si>
  <si>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</si>
  <si>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</si>
  <si>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</si>
  <si>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</si>
  <si>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</si>
  <si>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</si>
  <si>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</si>
  <si>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</si>
  <si>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</si>
  <si>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</si>
  <si>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</si>
  <si>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</si>
  <si>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</si>
  <si>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</si>
  <si>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</si>
  <si>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</si>
  <si>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</si>
  <si>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</si>
  <si>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</si>
  <si>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</si>
  <si>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</si>
  <si>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</si>
  <si>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</si>
  <si>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</si>
  <si>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</si>
  <si>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</si>
  <si>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</si>
  <si>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</si>
  <si>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</si>
  <si>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</si>
  <si>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</si>
  <si>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</si>
  <si>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</si>
  <si>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</si>
  <si>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</si>
  <si>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</si>
  <si>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</si>
  <si>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</si>
  <si>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</si>
  <si>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</si>
  <si>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</si>
  <si>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</si>
  <si>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</si>
  <si>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</si>
  <si>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</si>
  <si>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</si>
  <si>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</si>
  <si>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</si>
  <si>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</si>
  <si>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</si>
  <si>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</si>
  <si>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</si>
  <si>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</si>
  <si>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</si>
  <si>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</si>
  <si>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</si>
  <si>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</si>
  <si>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</si>
  <si>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</si>
  <si>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</si>
  <si>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</si>
  <si>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</si>
  <si>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</si>
  <si>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</si>
  <si>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</si>
  <si>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</si>
  <si>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</si>
  <si>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</si>
  <si>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</si>
  <si>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</si>
  <si>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</si>
  <si>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</si>
  <si>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</si>
  <si>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</si>
  <si>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</si>
  <si>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</si>
  <si>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</si>
  <si>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</si>
  <si>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</si>
  <si>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</si>
  <si>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</si>
  <si>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</si>
  <si>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</si>
  <si>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</si>
  <si>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</si>
  <si>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</si>
  <si>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</si>
  <si>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</si>
  <si>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</si>
  <si>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</si>
  <si>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</si>
  <si>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</si>
  <si>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</si>
  <si>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</si>
  <si>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</si>
  <si>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</si>
  <si>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</si>
  <si>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</si>
  <si>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</si>
  <si>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</si>
  <si>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</si>
  <si>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</si>
  <si>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</si>
  <si>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</si>
  <si>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</si>
  <si>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</si>
  <si>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</si>
  <si>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</si>
  <si>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</si>
  <si>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</si>
  <si>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</si>
  <si>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</si>
  <si>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</si>
  <si>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</si>
  <si>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</si>
  <si>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</si>
  <si>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</si>
  <si>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</si>
  <si>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</si>
  <si>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</si>
  <si>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</si>
  <si>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</si>
  <si>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</si>
  <si>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</si>
  <si>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</si>
  <si>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</si>
  <si>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</si>
  <si>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</si>
  <si>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</si>
  <si>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</si>
  <si>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</si>
  <si>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</si>
  <si>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</si>
  <si>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</si>
  <si>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</si>
  <si>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</si>
  <si>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</si>
  <si>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</si>
  <si>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</si>
  <si>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</si>
  <si>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</si>
  <si>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</si>
  <si>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</si>
  <si>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</si>
  <si>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</si>
  <si>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</si>
  <si>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</si>
  <si>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</si>
  <si>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</si>
  <si>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</si>
  <si>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</si>
  <si>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</si>
  <si>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</si>
  <si>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</si>
  <si>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</si>
  <si>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</si>
  <si>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</si>
  <si>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</si>
  <si>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</si>
  <si>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</si>
  <si>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</si>
  <si>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</si>
  <si>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</si>
  <si>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</si>
  <si>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</si>
  <si>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</si>
  <si>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</si>
  <si>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</si>
  <si>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</si>
  <si>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</si>
  <si>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</si>
  <si>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</si>
  <si>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</si>
  <si>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</si>
  <si>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</si>
  <si>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</si>
  <si>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</si>
  <si>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</si>
  <si>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</si>
  <si>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</si>
  <si>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</si>
  <si>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</si>
  <si>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</si>
  <si>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</si>
  <si>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</si>
  <si>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</si>
  <si>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</si>
  <si>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</si>
  <si>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</si>
  <si>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</si>
  <si>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</si>
  <si>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</si>
  <si>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</si>
  <si>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</si>
  <si>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</si>
  <si>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</si>
  <si>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</si>
  <si>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</si>
  <si>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</si>
  <si>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</si>
  <si>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</si>
  <si>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</si>
  <si>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</si>
  <si>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</si>
  <si>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</si>
  <si>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</si>
  <si>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</si>
  <si>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</si>
  <si>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</si>
  <si>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</si>
  <si>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</si>
  <si>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</si>
  <si>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</si>
  <si>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</si>
  <si>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</si>
  <si>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</si>
  <si>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</si>
  <si>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</si>
  <si>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</si>
  <si>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</si>
  <si>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</si>
  <si>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</si>
  <si>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</si>
  <si>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</si>
  <si>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</si>
  <si>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</si>
  <si>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</si>
  <si>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</si>
  <si>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</si>
  <si>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</si>
  <si>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</si>
  <si>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</si>
  <si>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</si>
  <si>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</si>
  <si>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</si>
  <si>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</si>
  <si>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</si>
  <si>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</si>
  <si>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</si>
  <si>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</si>
  <si>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</si>
  <si>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</si>
  <si>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</si>
  <si>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</si>
  <si>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</si>
  <si>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</si>
  <si>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</si>
  <si>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</si>
  <si>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</si>
  <si>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</si>
  <si>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</si>
  <si>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</si>
  <si>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</si>
  <si>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</si>
  <si>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</si>
  <si>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</si>
  <si>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</si>
  <si>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</si>
  <si>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</si>
  <si>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</si>
  <si>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</si>
  <si>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</si>
  <si>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</si>
  <si>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</si>
  <si>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</si>
  <si>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</si>
  <si>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</si>
  <si>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</si>
  <si>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</si>
  <si>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</si>
  <si>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</si>
  <si>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</si>
  <si>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</si>
  <si>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</si>
  <si>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</si>
  <si>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</si>
  <si>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</si>
  <si>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</si>
  <si>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</si>
  <si>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</si>
  <si>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</si>
  <si>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</si>
  <si>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</si>
  <si>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</si>
  <si>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</si>
  <si>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</si>
  <si>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</si>
  <si>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</si>
  <si>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</si>
  <si>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</si>
  <si>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</si>
  <si>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</si>
  <si>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</si>
  <si>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</si>
  <si>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</si>
  <si>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</si>
  <si>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</si>
  <si>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</si>
  <si>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</si>
  <si>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</si>
  <si>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</si>
  <si>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</si>
  <si>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</si>
  <si>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</si>
  <si>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</si>
  <si>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</si>
  <si>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</si>
  <si>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</si>
  <si>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</si>
  <si>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</si>
  <si>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</si>
  <si>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</si>
  <si>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</si>
  <si>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</si>
  <si>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</si>
  <si>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</si>
  <si>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</si>
  <si>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</si>
  <si>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</si>
  <si>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</si>
  <si>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</si>
  <si>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</si>
  <si>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</si>
  <si>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</si>
  <si>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</si>
  <si>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</si>
  <si>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</si>
  <si>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</si>
  <si>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</si>
  <si>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</si>
  <si>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</si>
  <si>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</si>
  <si>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</si>
  <si>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</si>
  <si>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</si>
  <si>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</si>
  <si>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</si>
  <si>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</si>
  <si>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</si>
  <si>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</si>
  <si>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</si>
  <si>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</si>
  <si>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</si>
  <si>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</si>
  <si>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</si>
  <si>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</si>
  <si>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</si>
  <si>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</si>
  <si>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</si>
  <si>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</si>
  <si>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</si>
  <si>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</si>
  <si>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</si>
  <si>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</si>
  <si>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</si>
  <si>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</si>
  <si>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</si>
  <si>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</si>
  <si>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</si>
  <si>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</si>
  <si>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</si>
  <si>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</si>
  <si>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</si>
  <si>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</si>
  <si>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</si>
  <si>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</si>
  <si>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</si>
  <si>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</si>
  <si>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</si>
  <si>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</si>
  <si>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</si>
  <si>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</si>
  <si>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</si>
  <si>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</si>
  <si>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</si>
  <si>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</si>
  <si>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</si>
  <si>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</si>
  <si>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</si>
  <si>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</si>
  <si>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</si>
  <si>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</si>
  <si>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</si>
  <si>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</si>
  <si>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</si>
  <si>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MTMED</t>
  </si>
  <si>
    <t>60 - 80%</t>
  </si>
  <si>
    <t>80 - 100%</t>
  </si>
  <si>
    <t>-</t>
  </si>
  <si>
    <t>Large SME (non  real estate)</t>
  </si>
  <si>
    <t>MALTA</t>
  </si>
  <si>
    <t>GERMANY, SPAIN, FRANCE, GREAT BRITAIN, IRELAND, NETHERLANDS, USA, OTHER NON-DOMESTIC</t>
  </si>
  <si>
    <t>Large corporates (non  real estate)</t>
  </si>
  <si>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</si>
  <si>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 xml:space="preserve">Credit Risk RWA 
year end 2014 </t>
    </r>
    <r>
      <rPr>
        <vertAlign val="superscript"/>
        <sz val="11"/>
        <color theme="0"/>
        <rFont val="Arial"/>
        <family val="2"/>
        <scheme val="minor"/>
      </rPr>
      <t>2</t>
    </r>
    <r>
      <rPr>
        <sz val="11"/>
        <color theme="0"/>
        <rFont val="Arial"/>
        <family val="2"/>
        <scheme val="minor"/>
      </rPr>
      <t xml:space="preserve">
</t>
    </r>
  </si>
  <si>
    <r>
      <t xml:space="preserve">Basis points </t>
    </r>
    <r>
      <rPr>
        <vertAlign val="superscript"/>
        <sz val="10"/>
        <color theme="1"/>
        <rFont val="Arial"/>
        <family val="2"/>
        <scheme val="minor"/>
      </rPr>
      <t>3</t>
    </r>
  </si>
  <si>
    <r>
      <rPr>
        <vertAlign val="superscript"/>
        <sz val="11"/>
        <color indexed="8"/>
        <rFont val="Arial"/>
        <family val="2"/>
      </rPr>
      <t>3</t>
    </r>
    <r>
      <rPr>
        <sz val="11"/>
        <color theme="1"/>
        <rFont val="Arial"/>
        <family val="2"/>
        <scheme val="minor"/>
      </rPr>
      <t xml:space="preserve"> Basis point impact includes adjustment to RWA</t>
    </r>
  </si>
  <si>
    <t>Medifin Holding Limited</t>
  </si>
  <si>
    <t>This document contains final disclosure of the results of the Comprehensive Assessment for Medifin Holding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</si>
</sst>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0"/>
    <numFmt numFmtId="166" formatCode="#,##0_ ;\-#,##0\ "/>
    <numFmt numFmtId="167" formatCode="#,##0.00_ ;\-#,##0.00\ "/>
    <numFmt numFmtId="168" formatCode="0.00000%"/>
  </numFmts>
  <fonts count="67"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b/>
      <sz val="9"/>
      <color rgb="FF2E729C"/>
      <name val="Arial"/>
      <family val="2"/>
      <scheme val="minor"/>
    </font>
    <font>
      <sz val="11"/>
      <color theme="4"/>
      <name val="Arial"/>
      <family val="2"/>
      <scheme val="minor"/>
    </font>
    <font>
      <sz val="12"/>
      <color theme="4"/>
      <name val="Arial"/>
      <family val="2"/>
      <scheme val="minor"/>
    </font>
    <font>
      <b/>
      <sz val="18"/>
      <color theme="4"/>
      <name val="Arial"/>
      <family val="2"/>
      <scheme val="minor"/>
    </font>
    <font>
      <sz val="8"/>
      <name val="Arial"/>
      <family val="2"/>
      <scheme val="minor"/>
    </font>
    <font>
      <sz val="7"/>
      <color theme="0"/>
      <name val="Arial"/>
      <family val="2"/>
      <scheme val="minor"/>
    </font>
    <font>
      <sz val="10"/>
      <color theme="1"/>
      <name val="Calibri"/>
      <family val="2"/>
    </font>
    <font>
      <i/>
      <sz val="8"/>
      <color indexed="8"/>
      <name val="Arial"/>
      <family val="2"/>
    </font>
    <font>
      <b/>
      <i/>
      <sz val="8"/>
      <color indexed="8"/>
      <name val="Arial"/>
      <family val="2"/>
    </font>
    <font>
      <sz val="8"/>
      <color indexed="8"/>
      <name val="Arial"/>
      <family val="2"/>
    </font>
    <font>
      <sz val="8"/>
      <color indexed="56"/>
      <name val="Arial"/>
      <family val="2"/>
    </font>
    <font>
      <vertAlign val="superscript"/>
      <sz val="11"/>
      <color theme="0"/>
      <name val="Arial"/>
      <family val="2"/>
      <scheme val="minor"/>
    </font>
    <font>
      <vertAlign val="superscript"/>
      <sz val="10"/>
      <color theme="1"/>
      <name val="Arial"/>
      <family val="2"/>
      <scheme val="minor"/>
    </font>
    <font>
      <sz val="14"/>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rgb="FFCB5F54"/>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79998168889431442"/>
        <bgColor theme="0"/>
      </patternFill>
    </fill>
  </fills>
  <borders count="6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style="medium">
        <color rgb="FF2E729C"/>
      </right>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19" fillId="0" borderId="0" applyFont="0" applyFill="0" applyBorder="0" applyAlignment="0" applyProtection="0"/>
    <xf numFmtId="0" fontId="22" fillId="0" borderId="0" applyNumberFormat="0" applyFill="0" applyBorder="0" applyAlignment="0" applyProtection="0"/>
    <xf numFmtId="9" fontId="19" fillId="0" borderId="0" applyFont="0" applyFill="0" applyBorder="0" applyAlignment="0" applyProtection="0"/>
  </cellStyleXfs>
  <cellXfs count="462">
    <xf numFmtId="0" fontId="0" fillId="0" borderId="0" xfId="0"/>
    <xf numFmtId="0" fontId="20" fillId="3" borderId="0" xfId="0" applyFont="1" applyFill="1" applyBorder="1"/>
    <xf numFmtId="0" fontId="20" fillId="3" borderId="0" xfId="0" applyFont="1" applyFill="1" applyBorder="1" applyAlignment="1">
      <alignment vertical="center" wrapText="1"/>
    </xf>
    <xf numFmtId="0" fontId="0" fillId="3" borderId="0" xfId="0" applyFill="1" applyBorder="1"/>
    <xf numFmtId="0" fontId="0" fillId="3" borderId="0" xfId="0" applyFill="1"/>
    <xf numFmtId="0" fontId="23" fillId="3" borderId="0" xfId="0" applyFont="1" applyFill="1"/>
    <xf numFmtId="0" fontId="0" fillId="3" borderId="0" xfId="0" quotePrefix="1" applyFill="1"/>
    <xf numFmtId="0" fontId="25" fillId="3" borderId="0" xfId="0" applyFont="1" applyFill="1"/>
    <xf numFmtId="0" fontId="26" fillId="3" borderId="0" xfId="0" applyFont="1" applyFill="1"/>
    <xf numFmtId="0" fontId="27" fillId="3" borderId="0" xfId="0" applyFont="1" applyFill="1"/>
    <xf numFmtId="2" fontId="0" fillId="0" borderId="0" xfId="0" applyNumberFormat="1"/>
    <xf numFmtId="3" fontId="28" fillId="4" borderId="0" xfId="0" applyNumberFormat="1" applyFont="1" applyFill="1" applyBorder="1" applyAlignment="1" applyProtection="1">
      <alignment horizontal="center" wrapText="1"/>
      <protection locked="0"/>
    </xf>
    <xf numFmtId="0" fontId="29"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0" fillId="3" borderId="0" xfId="0" applyFont="1" applyFill="1" applyBorder="1"/>
    <xf numFmtId="0" fontId="0" fillId="3" borderId="0" xfId="0" applyFill="1" applyAlignment="1">
      <alignment horizontal="center" vertical="center"/>
    </xf>
    <xf numFmtId="0" fontId="31" fillId="3" borderId="0" xfId="0" applyFont="1" applyFill="1"/>
    <xf numFmtId="0" fontId="32"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28"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33" fillId="3" borderId="0" xfId="0" applyFont="1" applyFill="1" applyBorder="1" applyAlignment="1">
      <alignment horizontal="center"/>
    </xf>
    <xf numFmtId="0" fontId="31" fillId="3" borderId="0" xfId="0" applyFont="1" applyFill="1" applyAlignment="1">
      <alignment horizontal="left" indent="2"/>
    </xf>
    <xf numFmtId="0" fontId="20" fillId="3" borderId="0" xfId="0" applyFont="1" applyFill="1"/>
    <xf numFmtId="0" fontId="26" fillId="3" borderId="0" xfId="0" quotePrefix="1" applyFont="1" applyFill="1"/>
    <xf numFmtId="0" fontId="0" fillId="0" borderId="0" xfId="0" applyFill="1" applyBorder="1"/>
    <xf numFmtId="0" fontId="0" fillId="0" borderId="0" xfId="0" applyFill="1" applyBorder="1" applyAlignment="1">
      <alignment vertical="center"/>
    </xf>
    <xf numFmtId="0" fontId="20" fillId="3" borderId="0" xfId="0" applyFont="1" applyFill="1" applyAlignment="1">
      <alignment horizontal="center" vertical="center"/>
    </xf>
    <xf numFmtId="0" fontId="34" fillId="3" borderId="0" xfId="0" applyFont="1" applyFill="1"/>
    <xf numFmtId="49" fontId="26" fillId="0" borderId="0" xfId="0" applyNumberFormat="1" applyFont="1" applyFill="1" applyBorder="1"/>
    <xf numFmtId="49" fontId="0" fillId="0" borderId="0" xfId="0" applyNumberFormat="1" applyFill="1" applyBorder="1"/>
    <xf numFmtId="164" fontId="0" fillId="0" borderId="0" xfId="0" applyNumberFormat="1"/>
    <xf numFmtId="0" fontId="33" fillId="0" borderId="0" xfId="0" applyFont="1" applyBorder="1" applyAlignment="1">
      <alignment horizontal="center"/>
    </xf>
    <xf numFmtId="0" fontId="33" fillId="0" borderId="0" xfId="0" applyFont="1" applyBorder="1" applyAlignment="1"/>
    <xf numFmtId="0" fontId="30" fillId="5" borderId="0" xfId="0" applyFont="1" applyFill="1" applyBorder="1" applyAlignment="1"/>
    <xf numFmtId="0" fontId="23" fillId="5" borderId="0" xfId="0" applyFont="1" applyFill="1" applyBorder="1" applyAlignment="1">
      <alignment textRotation="90" wrapText="1"/>
    </xf>
    <xf numFmtId="0" fontId="33" fillId="5" borderId="0" xfId="0" applyFont="1" applyFill="1" applyBorder="1" applyAlignment="1"/>
    <xf numFmtId="0" fontId="33" fillId="5" borderId="0" xfId="0" applyFont="1" applyFill="1" applyBorder="1" applyAlignment="1">
      <alignment horizontal="center"/>
    </xf>
    <xf numFmtId="0" fontId="0" fillId="3" borderId="0" xfId="0" applyFont="1" applyFill="1"/>
    <xf numFmtId="0" fontId="22"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23"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35" fillId="3" borderId="0" xfId="0" applyFont="1" applyFill="1" applyAlignment="1">
      <alignment horizontal="center" vertical="center"/>
    </xf>
    <xf numFmtId="0" fontId="23" fillId="3" borderId="0" xfId="0" applyFont="1" applyFill="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36" fillId="3" borderId="0" xfId="0" applyFont="1" applyFill="1"/>
    <xf numFmtId="0" fontId="37" fillId="3" borderId="0" xfId="0" applyFont="1" applyFill="1" applyBorder="1" applyAlignment="1">
      <alignment horizontal="center"/>
    </xf>
    <xf numFmtId="0" fontId="0" fillId="0" borderId="0" xfId="0" applyFill="1"/>
    <xf numFmtId="0" fontId="0" fillId="0" borderId="0" xfId="0" applyFill="1" applyBorder="1" applyAlignment="1">
      <alignment horizontal="center" vertical="center"/>
    </xf>
    <xf numFmtId="0" fontId="38" fillId="3" borderId="0" xfId="0" applyFont="1" applyFill="1"/>
    <xf numFmtId="0" fontId="26" fillId="3" borderId="5" xfId="0" applyFont="1" applyFill="1" applyBorder="1" applyAlignment="1">
      <alignment horizontal="center"/>
    </xf>
    <xf numFmtId="0" fontId="26" fillId="0" borderId="11" xfId="0" applyFont="1" applyBorder="1" applyAlignment="1">
      <alignment horizontal="center" vertical="center" wrapText="1"/>
    </xf>
    <xf numFmtId="0" fontId="26" fillId="0" borderId="11" xfId="0" applyFont="1" applyBorder="1"/>
    <xf numFmtId="0" fontId="26" fillId="0" borderId="11" xfId="0" applyFont="1" applyBorder="1" applyAlignment="1">
      <alignment wrapText="1"/>
    </xf>
    <xf numFmtId="0" fontId="26" fillId="0" borderId="11" xfId="0" applyFont="1" applyBorder="1" applyAlignment="1">
      <alignment textRotation="90"/>
    </xf>
    <xf numFmtId="0" fontId="33" fillId="0" borderId="0" xfId="0" applyFont="1" applyBorder="1" applyAlignment="1">
      <alignment horizontal="center"/>
    </xf>
    <xf numFmtId="9" fontId="26" fillId="0" borderId="5" xfId="3" applyFont="1" applyFill="1" applyBorder="1" applyAlignment="1">
      <alignment horizontal="right"/>
    </xf>
    <xf numFmtId="0" fontId="39" fillId="3" borderId="0" xfId="0" applyFont="1" applyFill="1"/>
    <xf numFmtId="0" fontId="26" fillId="0" borderId="0" xfId="0" applyFont="1" applyBorder="1" applyAlignment="1">
      <alignment textRotation="90"/>
    </xf>
    <xf numFmtId="0" fontId="26" fillId="0" borderId="0" xfId="0" applyFont="1" applyBorder="1"/>
    <xf numFmtId="3" fontId="26" fillId="3" borderId="0" xfId="0" applyNumberFormat="1" applyFont="1" applyFill="1" applyBorder="1"/>
    <xf numFmtId="0" fontId="26" fillId="0" borderId="0" xfId="0" applyFont="1"/>
    <xf numFmtId="9" fontId="26" fillId="3" borderId="0" xfId="3" applyFont="1" applyFill="1" applyBorder="1"/>
    <xf numFmtId="165" fontId="26" fillId="0" borderId="0" xfId="0" applyNumberFormat="1" applyFont="1" applyFill="1" applyBorder="1" applyAlignment="1">
      <alignment horizontal="center"/>
    </xf>
    <xf numFmtId="0" fontId="26" fillId="0" borderId="0" xfId="0" applyFont="1" applyBorder="1" applyAlignment="1">
      <alignment horizontal="center"/>
    </xf>
    <xf numFmtId="0" fontId="30" fillId="3" borderId="0" xfId="0" applyFont="1" applyFill="1" applyBorder="1" applyAlignment="1"/>
    <xf numFmtId="0" fontId="23" fillId="3" borderId="0" xfId="0" applyFont="1" applyFill="1" applyBorder="1" applyAlignment="1">
      <alignment textRotation="90" wrapText="1"/>
    </xf>
    <xf numFmtId="3" fontId="28" fillId="2" borderId="13" xfId="0" applyNumberFormat="1" applyFont="1" applyFill="1" applyBorder="1" applyAlignment="1" applyProtection="1">
      <alignment horizontal="right" wrapText="1"/>
      <protection locked="0"/>
    </xf>
    <xf numFmtId="3" fontId="28" fillId="4" borderId="0" xfId="0" applyNumberFormat="1" applyFont="1" applyFill="1" applyBorder="1" applyAlignment="1" applyProtection="1">
      <alignment horizontal="right" wrapText="1"/>
      <protection locked="0"/>
    </xf>
    <xf numFmtId="10" fontId="19" fillId="3" borderId="38" xfId="3" applyNumberFormat="1" applyFont="1" applyFill="1" applyBorder="1" applyAlignment="1">
      <alignment horizontal="right" vertical="center"/>
    </xf>
    <xf numFmtId="10" fontId="26" fillId="3" borderId="5" xfId="3" applyNumberFormat="1" applyFont="1" applyFill="1" applyBorder="1" applyAlignment="1">
      <alignment horizontal="right"/>
    </xf>
    <xf numFmtId="10" fontId="19" fillId="3" borderId="13" xfId="3" applyNumberFormat="1" applyFont="1" applyFill="1" applyBorder="1" applyAlignment="1">
      <alignment horizontal="right"/>
    </xf>
    <xf numFmtId="1" fontId="26" fillId="3" borderId="5" xfId="0" applyNumberFormat="1" applyFont="1" applyFill="1" applyBorder="1" applyAlignment="1">
      <alignment horizontal="right"/>
    </xf>
    <xf numFmtId="1" fontId="28"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19"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0" fillId="0" borderId="0" xfId="0" applyFont="1"/>
    <xf numFmtId="0" fontId="0" fillId="3" borderId="0" xfId="0" applyFill="1" applyAlignment="1">
      <alignment horizontal="center" vertical="center"/>
    </xf>
    <xf numFmtId="166" fontId="19" fillId="3" borderId="38" xfId="1" applyNumberFormat="1" applyFont="1" applyFill="1" applyBorder="1" applyAlignment="1">
      <alignment vertical="center"/>
    </xf>
    <xf numFmtId="166" fontId="19" fillId="3" borderId="39" xfId="1" applyNumberFormat="1" applyFont="1" applyFill="1" applyBorder="1"/>
    <xf numFmtId="167" fontId="19" fillId="3" borderId="38" xfId="1" applyNumberFormat="1" applyFont="1" applyFill="1" applyBorder="1" applyAlignment="1">
      <alignment vertical="center"/>
    </xf>
    <xf numFmtId="167" fontId="19" fillId="3" borderId="39" xfId="1" applyNumberFormat="1" applyFont="1" applyFill="1" applyBorder="1"/>
    <xf numFmtId="0" fontId="41" fillId="3" borderId="0" xfId="0" applyFont="1" applyFill="1" applyAlignment="1">
      <alignment horizontal="left" vertical="center"/>
    </xf>
    <xf numFmtId="0" fontId="42" fillId="3" borderId="0" xfId="0" applyFont="1" applyFill="1" applyBorder="1" applyAlignment="1">
      <alignment vertical="center"/>
    </xf>
    <xf numFmtId="0" fontId="21" fillId="7" borderId="0" xfId="0" applyFont="1" applyFill="1" applyBorder="1" applyAlignment="1">
      <alignment vertical="center"/>
    </xf>
    <xf numFmtId="0" fontId="0" fillId="7" borderId="0" xfId="0" applyFill="1" applyAlignment="1">
      <alignment vertical="center"/>
    </xf>
    <xf numFmtId="0" fontId="20" fillId="7" borderId="5" xfId="0" applyFont="1" applyFill="1" applyBorder="1"/>
    <xf numFmtId="0" fontId="20" fillId="7" borderId="12" xfId="0" applyFont="1" applyFill="1" applyBorder="1" applyAlignment="1">
      <alignment horizontal="center" vertical="center" wrapText="1"/>
    </xf>
    <xf numFmtId="0" fontId="43" fillId="3" borderId="0" xfId="0" applyFont="1" applyFill="1"/>
    <xf numFmtId="0" fontId="23" fillId="3" borderId="0" xfId="0" applyFont="1" applyFill="1" applyBorder="1" applyAlignment="1"/>
    <xf numFmtId="0" fontId="44" fillId="3" borderId="0" xfId="0" applyFont="1" applyFill="1" applyBorder="1" applyAlignment="1">
      <alignment horizontal="right" vertical="center"/>
    </xf>
    <xf numFmtId="3" fontId="0" fillId="3" borderId="40" xfId="0" applyNumberFormat="1" applyFill="1" applyBorder="1" applyAlignment="1">
      <alignment vertical="center"/>
    </xf>
    <xf numFmtId="0" fontId="0" fillId="3" borderId="40" xfId="0" applyFill="1" applyBorder="1"/>
    <xf numFmtId="0" fontId="0" fillId="3" borderId="41" xfId="0" applyFill="1" applyBorder="1"/>
    <xf numFmtId="0" fontId="0" fillId="3" borderId="41" xfId="0" applyFill="1" applyBorder="1" applyAlignment="1">
      <alignment vertical="center"/>
    </xf>
    <xf numFmtId="0" fontId="0" fillId="3" borderId="41" xfId="0" quotePrefix="1" applyFill="1" applyBorder="1"/>
    <xf numFmtId="0" fontId="0" fillId="3" borderId="42" xfId="0" applyFill="1" applyBorder="1"/>
    <xf numFmtId="10" fontId="23" fillId="3" borderId="43" xfId="3" applyNumberFormat="1" applyFont="1" applyFill="1" applyBorder="1" applyAlignment="1">
      <alignment vertical="center"/>
    </xf>
    <xf numFmtId="10" fontId="23" fillId="3" borderId="40" xfId="3" applyNumberFormat="1" applyFont="1" applyFill="1" applyBorder="1" applyAlignment="1">
      <alignment vertical="center"/>
    </xf>
    <xf numFmtId="1" fontId="25" fillId="3" borderId="5" xfId="0" applyNumberFormat="1" applyFont="1" applyFill="1" applyBorder="1" applyAlignment="1">
      <alignment horizontal="right"/>
    </xf>
    <xf numFmtId="10" fontId="25" fillId="3" borderId="5" xfId="3" applyNumberFormat="1" applyFont="1" applyFill="1" applyBorder="1" applyAlignment="1">
      <alignment horizontal="right"/>
    </xf>
    <xf numFmtId="1" fontId="45" fillId="2" borderId="25" xfId="0" applyNumberFormat="1" applyFont="1" applyFill="1" applyBorder="1" applyAlignment="1" applyProtection="1">
      <alignment horizontal="right" wrapText="1"/>
      <protection locked="0"/>
    </xf>
    <xf numFmtId="1" fontId="31" fillId="3" borderId="5" xfId="0" applyNumberFormat="1" applyFont="1" applyFill="1" applyBorder="1" applyAlignment="1">
      <alignment horizontal="right"/>
    </xf>
    <xf numFmtId="0" fontId="31" fillId="0" borderId="5" xfId="0" applyFont="1" applyFill="1" applyBorder="1" applyAlignment="1">
      <alignment horizontal="right"/>
    </xf>
    <xf numFmtId="0" fontId="32" fillId="0" borderId="0" xfId="0" applyFont="1"/>
    <xf numFmtId="10" fontId="31" fillId="3" borderId="5" xfId="3" applyNumberFormat="1" applyFont="1" applyFill="1" applyBorder="1" applyAlignment="1">
      <alignment horizontal="right"/>
    </xf>
    <xf numFmtId="0" fontId="0" fillId="3" borderId="0" xfId="0" applyFill="1" applyBorder="1" applyAlignment="1">
      <alignment horizontal="left" vertical="center"/>
    </xf>
    <xf numFmtId="0" fontId="42"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3" xfId="0" applyNumberFormat="1" applyFill="1" applyBorder="1" applyAlignment="1">
      <alignment vertical="center"/>
    </xf>
    <xf numFmtId="166" fontId="19" fillId="3" borderId="44" xfId="1" applyNumberFormat="1" applyFont="1" applyFill="1" applyBorder="1" applyAlignment="1">
      <alignment horizontal="right" vertical="center"/>
    </xf>
    <xf numFmtId="167" fontId="19" fillId="3" borderId="44" xfId="1" applyNumberFormat="1" applyFont="1" applyFill="1" applyBorder="1" applyAlignment="1">
      <alignment horizontal="right" vertical="center"/>
    </xf>
    <xf numFmtId="4" fontId="0" fillId="3" borderId="38" xfId="0" applyNumberFormat="1" applyFill="1" applyBorder="1" applyAlignment="1">
      <alignment horizontal="right" vertical="center"/>
    </xf>
    <xf numFmtId="0" fontId="46" fillId="7" borderId="41"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2" xfId="0" applyFill="1" applyBorder="1" applyAlignment="1">
      <alignment vertical="center"/>
    </xf>
    <xf numFmtId="0" fontId="44"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35" fillId="3" borderId="41" xfId="0" applyFont="1" applyFill="1" applyBorder="1" applyAlignment="1">
      <alignment horizontal="center" vertical="center"/>
    </xf>
    <xf numFmtId="0" fontId="0" fillId="3" borderId="42" xfId="0" applyFill="1" applyBorder="1" applyAlignment="1">
      <alignment horizontal="center" vertical="center"/>
    </xf>
    <xf numFmtId="0" fontId="0" fillId="3" borderId="0" xfId="0" applyFill="1" applyBorder="1" applyAlignment="1"/>
    <xf numFmtId="0" fontId="0" fillId="5" borderId="0" xfId="0" applyFill="1" applyAlignment="1"/>
    <xf numFmtId="0" fontId="32" fillId="3" borderId="0" xfId="0" applyFont="1" applyFill="1" applyBorder="1" applyAlignment="1">
      <alignment horizontal="right" wrapText="1"/>
    </xf>
    <xf numFmtId="0" fontId="25" fillId="3" borderId="0" xfId="0" applyFont="1" applyFill="1" applyBorder="1" applyAlignment="1">
      <alignment horizontal="center"/>
    </xf>
    <xf numFmtId="0" fontId="26" fillId="3" borderId="0" xfId="0" applyFont="1" applyFill="1" applyBorder="1"/>
    <xf numFmtId="0" fontId="25" fillId="5" borderId="0" xfId="0" applyFont="1" applyFill="1" applyBorder="1"/>
    <xf numFmtId="0" fontId="27" fillId="5" borderId="0" xfId="0" applyFont="1" applyFill="1" applyBorder="1"/>
    <xf numFmtId="2" fontId="25" fillId="3" borderId="5" xfId="0" applyNumberFormat="1" applyFont="1" applyFill="1" applyBorder="1" applyAlignment="1">
      <alignment horizontal="right"/>
    </xf>
    <xf numFmtId="2" fontId="26" fillId="3" borderId="5" xfId="0" applyNumberFormat="1" applyFont="1" applyFill="1" applyBorder="1" applyAlignment="1">
      <alignment horizontal="right"/>
    </xf>
    <xf numFmtId="2" fontId="31" fillId="3" borderId="5" xfId="0" applyNumberFormat="1" applyFont="1" applyFill="1" applyBorder="1" applyAlignment="1">
      <alignment horizontal="right"/>
    </xf>
    <xf numFmtId="2" fontId="26" fillId="3" borderId="0" xfId="0" applyNumberFormat="1" applyFont="1" applyFill="1" applyAlignment="1">
      <alignment horizontal="right"/>
    </xf>
    <xf numFmtId="2" fontId="26" fillId="0" borderId="5" xfId="0" applyNumberFormat="1" applyFont="1" applyBorder="1" applyAlignment="1">
      <alignment horizontal="right"/>
    </xf>
    <xf numFmtId="2" fontId="31" fillId="0" borderId="5" xfId="0" applyNumberFormat="1" applyFont="1" applyBorder="1" applyAlignment="1">
      <alignment horizontal="right"/>
    </xf>
    <xf numFmtId="2" fontId="28" fillId="4" borderId="0" xfId="0" applyNumberFormat="1" applyFont="1" applyFill="1" applyBorder="1" applyAlignment="1" applyProtection="1">
      <alignment horizontal="right" wrapText="1"/>
      <protection locked="0"/>
    </xf>
    <xf numFmtId="2" fontId="28" fillId="4" borderId="5" xfId="0" applyNumberFormat="1" applyFont="1" applyFill="1" applyBorder="1" applyAlignment="1" applyProtection="1">
      <alignment horizontal="right" wrapText="1"/>
      <protection locked="0"/>
    </xf>
    <xf numFmtId="2" fontId="45" fillId="2" borderId="13" xfId="0" applyNumberFormat="1" applyFont="1" applyFill="1" applyBorder="1" applyAlignment="1" applyProtection="1">
      <alignment horizontal="right" wrapText="1"/>
      <protection locked="0"/>
    </xf>
    <xf numFmtId="2" fontId="45" fillId="2" borderId="25" xfId="0" applyNumberFormat="1" applyFont="1" applyFill="1" applyBorder="1" applyAlignment="1" applyProtection="1">
      <alignment horizontal="right" wrapText="1"/>
      <protection locked="0"/>
    </xf>
    <xf numFmtId="2" fontId="47" fillId="7" borderId="0" xfId="0" applyNumberFormat="1" applyFont="1" applyFill="1" applyAlignment="1"/>
    <xf numFmtId="2" fontId="0" fillId="7" borderId="0" xfId="0" applyNumberFormat="1" applyFill="1" applyAlignment="1"/>
    <xf numFmtId="2" fontId="0" fillId="0" borderId="0" xfId="0" applyNumberFormat="1" applyAlignment="1"/>
    <xf numFmtId="2" fontId="48" fillId="0" borderId="0" xfId="0" applyNumberFormat="1" applyFont="1" applyAlignment="1"/>
    <xf numFmtId="2" fontId="23"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49" fillId="0" borderId="0" xfId="0" applyNumberFormat="1" applyFont="1" applyBorder="1" applyAlignment="1"/>
    <xf numFmtId="2" fontId="49" fillId="8" borderId="0" xfId="0" applyNumberFormat="1" applyFont="1" applyFill="1" applyAlignment="1">
      <alignment vertical="top" wrapText="1"/>
    </xf>
    <xf numFmtId="2" fontId="30" fillId="8" borderId="0" xfId="0" applyNumberFormat="1" applyFont="1" applyFill="1" applyAlignment="1">
      <alignment vertical="top" wrapText="1"/>
    </xf>
    <xf numFmtId="2" fontId="30" fillId="8" borderId="0" xfId="0" quotePrefix="1" applyNumberFormat="1" applyFont="1" applyFill="1" applyAlignment="1">
      <alignment vertical="top" wrapText="1"/>
    </xf>
    <xf numFmtId="2" fontId="49" fillId="0" borderId="0" xfId="0" applyNumberFormat="1" applyFont="1" applyAlignment="1">
      <alignment vertical="top" wrapText="1"/>
    </xf>
    <xf numFmtId="2" fontId="30" fillId="0" borderId="0" xfId="0" applyNumberFormat="1" applyFont="1" applyAlignment="1">
      <alignment vertical="top" wrapText="1"/>
    </xf>
    <xf numFmtId="2" fontId="30" fillId="0" borderId="0" xfId="0" quotePrefix="1" applyNumberFormat="1" applyFont="1" applyAlignment="1">
      <alignment vertical="top" wrapText="1"/>
    </xf>
    <xf numFmtId="2" fontId="49" fillId="0" borderId="0" xfId="0" applyNumberFormat="1" applyFont="1" applyAlignment="1">
      <alignment vertical="top"/>
    </xf>
    <xf numFmtId="2" fontId="49" fillId="8" borderId="0" xfId="0" applyNumberFormat="1" applyFont="1" applyFill="1" applyAlignment="1">
      <alignment vertical="top"/>
    </xf>
    <xf numFmtId="2" fontId="49" fillId="0" borderId="0" xfId="0" applyNumberFormat="1" applyFont="1" applyBorder="1" applyAlignment="1">
      <alignment vertical="top" wrapText="1"/>
    </xf>
    <xf numFmtId="2" fontId="30" fillId="0" borderId="0" xfId="0" applyNumberFormat="1" applyFont="1" applyBorder="1" applyAlignment="1">
      <alignment vertical="top" wrapText="1"/>
    </xf>
    <xf numFmtId="2" fontId="30" fillId="0" borderId="0" xfId="0" quotePrefix="1" applyNumberFormat="1" applyFont="1" applyBorder="1" applyAlignment="1">
      <alignment vertical="top" wrapText="1"/>
    </xf>
    <xf numFmtId="2" fontId="0" fillId="0" borderId="0" xfId="0" applyNumberFormat="1" applyAlignment="1">
      <alignment vertical="center" wrapText="1"/>
    </xf>
    <xf numFmtId="2" fontId="26" fillId="0" borderId="5" xfId="0" applyNumberFormat="1" applyFont="1" applyBorder="1" applyAlignment="1">
      <alignment horizontal="right"/>
    </xf>
    <xf numFmtId="4" fontId="25" fillId="3" borderId="5" xfId="0" applyNumberFormat="1" applyFont="1" applyFill="1" applyBorder="1" applyAlignment="1">
      <alignment horizontal="right"/>
    </xf>
    <xf numFmtId="4" fontId="26" fillId="3" borderId="5" xfId="0" applyNumberFormat="1" applyFont="1" applyFill="1" applyBorder="1" applyAlignment="1">
      <alignment horizontal="right"/>
    </xf>
    <xf numFmtId="4" fontId="31" fillId="3" borderId="5" xfId="0" applyNumberFormat="1" applyFont="1" applyFill="1" applyBorder="1" applyAlignment="1">
      <alignment horizontal="right"/>
    </xf>
    <xf numFmtId="4" fontId="28" fillId="4" borderId="0" xfId="0" applyNumberFormat="1" applyFont="1" applyFill="1" applyBorder="1" applyAlignment="1" applyProtection="1">
      <alignment horizontal="right" wrapText="1"/>
      <protection locked="0"/>
    </xf>
    <xf numFmtId="2" fontId="23" fillId="0" borderId="0" xfId="0" applyNumberFormat="1" applyFont="1" applyAlignment="1">
      <alignment vertical="center" wrapText="1"/>
    </xf>
    <xf numFmtId="0" fontId="0" fillId="0" borderId="0" xfId="0"/>
    <xf numFmtId="2" fontId="7" fillId="0" borderId="0" xfId="0" applyNumberFormat="1" applyFont="1" applyAlignment="1">
      <alignment vertical="top" wrapText="1"/>
    </xf>
    <xf numFmtId="0" fontId="0" fillId="0" borderId="26" xfId="0" applyBorder="1"/>
    <xf numFmtId="0" fontId="26" fillId="3" borderId="0" xfId="0" applyFont="1" applyFill="1" applyBorder="1" applyAlignment="1"/>
    <xf numFmtId="0" fontId="48" fillId="3" borderId="0" xfId="0" applyFont="1" applyFill="1"/>
    <xf numFmtId="0" fontId="26" fillId="3" borderId="0" xfId="0" applyFont="1" applyFill="1" applyAlignment="1">
      <alignment horizontal="left" indent="2"/>
    </xf>
    <xf numFmtId="0" fontId="9" fillId="3" borderId="0" xfId="0" applyFont="1" applyFill="1" applyBorder="1" applyAlignment="1"/>
    <xf numFmtId="4" fontId="26" fillId="3" borderId="12" xfId="0" applyNumberFormat="1" applyFont="1" applyFill="1" applyBorder="1" applyAlignment="1">
      <alignment horizontal="right"/>
    </xf>
    <xf numFmtId="4" fontId="28" fillId="4" borderId="12" xfId="0" applyNumberFormat="1" applyFont="1" applyFill="1" applyBorder="1" applyAlignment="1" applyProtection="1">
      <alignment horizontal="right" wrapText="1"/>
      <protection locked="0"/>
    </xf>
    <xf numFmtId="1" fontId="26" fillId="3" borderId="2" xfId="0" applyNumberFormat="1" applyFont="1" applyFill="1" applyBorder="1" applyAlignment="1">
      <alignment horizontal="right"/>
    </xf>
    <xf numFmtId="2" fontId="32" fillId="0" borderId="0" xfId="0" applyNumberFormat="1" applyFont="1" applyAlignment="1"/>
    <xf numFmtId="10" fontId="19" fillId="9" borderId="17" xfId="3" applyNumberFormat="1" applyFont="1" applyFill="1" applyBorder="1"/>
    <xf numFmtId="10" fontId="19" fillId="0" borderId="0" xfId="3" applyNumberFormat="1" applyFont="1" applyBorder="1"/>
    <xf numFmtId="10" fontId="19" fillId="0" borderId="18" xfId="3" applyNumberFormat="1" applyFont="1" applyBorder="1"/>
    <xf numFmtId="10" fontId="0" fillId="0" borderId="0" xfId="0" applyNumberFormat="1" applyBorder="1"/>
    <xf numFmtId="10" fontId="19" fillId="0" borderId="19" xfId="3" applyNumberFormat="1" applyFont="1" applyBorder="1"/>
    <xf numFmtId="10" fontId="19" fillId="0" borderId="24" xfId="3" applyNumberFormat="1" applyFont="1" applyBorder="1"/>
    <xf numFmtId="1" fontId="45" fillId="2" borderId="13" xfId="0" applyNumberFormat="1" applyFont="1" applyFill="1" applyBorder="1" applyAlignment="1" applyProtection="1">
      <alignment horizontal="right" wrapText="1"/>
      <protection locked="0"/>
    </xf>
    <xf numFmtId="1" fontId="45" fillId="2" borderId="21" xfId="0" applyNumberFormat="1" applyFont="1" applyFill="1" applyBorder="1" applyAlignment="1" applyProtection="1">
      <alignment horizontal="right" wrapText="1"/>
      <protection locked="0"/>
    </xf>
    <xf numFmtId="9" fontId="26" fillId="3" borderId="5" xfId="0" applyNumberFormat="1" applyFont="1" applyFill="1" applyBorder="1" applyAlignment="1">
      <alignment horizontal="right"/>
    </xf>
    <xf numFmtId="9" fontId="31" fillId="0" borderId="5" xfId="0" applyNumberFormat="1" applyFont="1" applyFill="1" applyBorder="1" applyAlignment="1">
      <alignment horizontal="right"/>
    </xf>
    <xf numFmtId="9" fontId="26" fillId="0" borderId="5" xfId="3" applyFont="1" applyFill="1" applyBorder="1"/>
    <xf numFmtId="0" fontId="0" fillId="3" borderId="0" xfId="0" applyFont="1" applyFill="1" applyAlignment="1">
      <alignment horizontal="left" wrapText="1"/>
    </xf>
    <xf numFmtId="0" fontId="0" fillId="0" borderId="11" xfId="0" applyFont="1" applyBorder="1" applyAlignment="1">
      <alignment vertical="center" wrapText="1"/>
    </xf>
    <xf numFmtId="0" fontId="50" fillId="0" borderId="2" xfId="0" applyFont="1" applyBorder="1" applyAlignment="1">
      <alignment vertical="center" wrapText="1"/>
    </xf>
    <xf numFmtId="0" fontId="50" fillId="0" borderId="10" xfId="0" applyFont="1" applyBorder="1" applyAlignment="1">
      <alignment vertical="center" wrapText="1"/>
    </xf>
    <xf numFmtId="0" fontId="50" fillId="0" borderId="5"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50" fillId="0" borderId="5" xfId="0" applyFont="1" applyFill="1" applyBorder="1" applyAlignment="1">
      <alignment vertical="center"/>
    </xf>
    <xf numFmtId="0" fontId="12" fillId="0" borderId="5"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5" xfId="0" applyFont="1" applyFill="1" applyBorder="1" applyAlignment="1">
      <alignment vertical="center" wrapText="1"/>
    </xf>
    <xf numFmtId="0" fontId="7" fillId="0" borderId="5" xfId="0" applyFont="1" applyBorder="1" applyAlignment="1">
      <alignment vertical="center" wrapText="1"/>
    </xf>
    <xf numFmtId="0" fontId="30" fillId="10" borderId="5" xfId="0" applyFont="1" applyFill="1" applyBorder="1" applyAlignment="1">
      <alignment vertical="center" wrapText="1"/>
    </xf>
    <xf numFmtId="0" fontId="30" fillId="10" borderId="2" xfId="0" applyFont="1" applyFill="1" applyBorder="1" applyAlignment="1">
      <alignment vertical="center" wrapText="1"/>
    </xf>
    <xf numFmtId="0" fontId="30"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2" fillId="3" borderId="5" xfId="0" applyFont="1" applyFill="1" applyBorder="1" applyAlignment="1">
      <alignment horizontal="left" vertical="center" wrapText="1"/>
    </xf>
    <xf numFmtId="0" fontId="12" fillId="0" borderId="5" xfId="0" applyFont="1" applyBorder="1" applyAlignment="1">
      <alignment horizontal="left" vertical="center" wrapText="1"/>
    </xf>
    <xf numFmtId="0" fontId="50" fillId="0" borderId="1" xfId="0" applyFont="1" applyBorder="1" applyAlignment="1">
      <alignment vertical="center" wrapText="1"/>
    </xf>
    <xf numFmtId="0" fontId="50" fillId="0" borderId="2" xfId="0" applyFont="1" applyFill="1" applyBorder="1" applyAlignment="1">
      <alignment vertical="center" wrapText="1"/>
    </xf>
    <xf numFmtId="0" fontId="50" fillId="0" borderId="10" xfId="0" applyFont="1" applyFill="1" applyBorder="1" applyAlignment="1">
      <alignment vertical="center" wrapText="1"/>
    </xf>
    <xf numFmtId="0" fontId="50" fillId="0" borderId="3" xfId="0" applyFont="1" applyFill="1" applyBorder="1" applyAlignment="1">
      <alignment vertical="center" wrapText="1"/>
    </xf>
    <xf numFmtId="0" fontId="12" fillId="0" borderId="3" xfId="0" applyFont="1" applyBorder="1" applyAlignment="1">
      <alignment vertical="center" wrapText="1"/>
    </xf>
    <xf numFmtId="0" fontId="12" fillId="0" borderId="10" xfId="0" applyFont="1" applyFill="1" applyBorder="1" applyAlignment="1">
      <alignmen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2" xfId="0" applyFont="1" applyFill="1" applyBorder="1" applyAlignment="1">
      <alignment vertical="center"/>
    </xf>
    <xf numFmtId="0" fontId="50" fillId="0" borderId="5" xfId="0" applyFont="1" applyFill="1" applyBorder="1" applyAlignment="1">
      <alignment vertical="center" wrapText="1"/>
    </xf>
    <xf numFmtId="0" fontId="50" fillId="3" borderId="2" xfId="0" applyFont="1" applyFill="1" applyBorder="1" applyAlignment="1">
      <alignment vertical="center" wrapText="1"/>
    </xf>
    <xf numFmtId="3" fontId="50" fillId="3" borderId="2" xfId="0" applyNumberFormat="1" applyFont="1" applyFill="1" applyBorder="1" applyAlignment="1" applyProtection="1">
      <alignment vertical="center" wrapText="1"/>
      <protection locked="0"/>
    </xf>
    <xf numFmtId="0" fontId="12" fillId="3" borderId="2" xfId="0" applyFont="1" applyFill="1" applyBorder="1" applyAlignment="1">
      <alignment vertical="center" wrapText="1"/>
    </xf>
    <xf numFmtId="3" fontId="12" fillId="3" borderId="2" xfId="0" applyNumberFormat="1" applyFont="1" applyFill="1" applyBorder="1" applyAlignment="1" applyProtection="1">
      <alignment vertical="center" wrapText="1"/>
      <protection locked="0"/>
    </xf>
    <xf numFmtId="0" fontId="50" fillId="3" borderId="1" xfId="0" applyFont="1" applyFill="1" applyBorder="1" applyAlignment="1">
      <alignment vertical="center" wrapText="1"/>
    </xf>
    <xf numFmtId="0" fontId="50" fillId="3" borderId="5" xfId="0" applyFont="1" applyFill="1" applyBorder="1" applyAlignment="1">
      <alignment vertical="center"/>
    </xf>
    <xf numFmtId="0" fontId="50" fillId="3" borderId="5" xfId="0" applyFont="1" applyFill="1" applyBorder="1" applyAlignment="1">
      <alignment vertical="center" wrapText="1"/>
    </xf>
    <xf numFmtId="0" fontId="12" fillId="0" borderId="5" xfId="0" applyFont="1" applyFill="1" applyBorder="1" applyAlignment="1">
      <alignment wrapText="1"/>
    </xf>
    <xf numFmtId="0" fontId="12"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19" fillId="10" borderId="38" xfId="3" applyNumberFormat="1" applyFont="1" applyFill="1" applyBorder="1" applyAlignment="1">
      <alignment horizontal="right" vertical="center"/>
    </xf>
    <xf numFmtId="0" fontId="0" fillId="10" borderId="0" xfId="0" applyFill="1" applyAlignment="1">
      <alignment vertical="center"/>
    </xf>
    <xf numFmtId="0" fontId="51" fillId="0" borderId="0" xfId="0" applyFont="1" applyFill="1"/>
    <xf numFmtId="0" fontId="52" fillId="0" borderId="0" xfId="0" applyFont="1" applyFill="1" applyAlignment="1">
      <alignment vertical="top"/>
    </xf>
    <xf numFmtId="0" fontId="34" fillId="0" borderId="0" xfId="0" applyFont="1" applyAlignment="1">
      <alignment vertical="center"/>
    </xf>
    <xf numFmtId="168" fontId="0" fillId="3" borderId="41" xfId="0" applyNumberFormat="1" applyFill="1" applyBorder="1" applyAlignment="1">
      <alignment vertical="center"/>
    </xf>
    <xf numFmtId="2" fontId="66" fillId="0" borderId="0" xfId="0" applyNumberFormat="1" applyFont="1" applyAlignment="1"/>
    <xf numFmtId="0" fontId="50" fillId="0" borderId="33" xfId="0" applyFont="1" applyBorder="1" applyAlignment="1">
      <alignment vertical="center" wrapText="1"/>
    </xf>
    <xf numFmtId="0" fontId="12" fillId="0" borderId="32" xfId="0" applyFont="1" applyBorder="1" applyAlignment="1">
      <alignment vertical="center" wrapText="1"/>
    </xf>
    <xf numFmtId="0" fontId="12" fillId="0" borderId="11" xfId="0" applyFont="1" applyBorder="1" applyAlignment="1">
      <alignment vertical="center" wrapText="1"/>
    </xf>
    <xf numFmtId="0" fontId="12" fillId="0" borderId="33" xfId="0" applyFont="1" applyBorder="1" applyAlignment="1">
      <alignment vertical="center" wrapText="1"/>
    </xf>
    <xf numFmtId="0" fontId="12" fillId="0" borderId="5" xfId="0" applyFont="1" applyFill="1" applyBorder="1" applyAlignment="1">
      <alignment vertical="center"/>
    </xf>
    <xf numFmtId="0" fontId="12" fillId="0" borderId="33" xfId="0" applyFont="1" applyFill="1" applyBorder="1" applyAlignment="1">
      <alignment vertical="center"/>
    </xf>
    <xf numFmtId="3" fontId="12" fillId="3" borderId="5" xfId="0" applyNumberFormat="1" applyFont="1" applyFill="1" applyBorder="1" applyAlignment="1" applyProtection="1">
      <alignment vertical="center" wrapText="1"/>
      <protection locked="0"/>
    </xf>
    <xf numFmtId="3" fontId="50" fillId="3" borderId="5" xfId="0" applyNumberFormat="1" applyFont="1" applyFill="1" applyBorder="1" applyAlignment="1" applyProtection="1">
      <alignment vertical="center" wrapText="1"/>
      <protection locked="0"/>
    </xf>
    <xf numFmtId="0" fontId="50" fillId="3" borderId="33" xfId="0" applyFont="1" applyFill="1" applyBorder="1" applyAlignment="1">
      <alignment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36" fillId="3" borderId="0" xfId="0" applyFont="1" applyFill="1" applyBorder="1"/>
    <xf numFmtId="0" fontId="46" fillId="7" borderId="12" xfId="0" applyFont="1" applyFill="1" applyBorder="1" applyAlignment="1">
      <alignment vertical="center"/>
    </xf>
    <xf numFmtId="0" fontId="46" fillId="7" borderId="5" xfId="0" applyFont="1" applyFill="1" applyBorder="1" applyAlignment="1">
      <alignment vertical="center"/>
    </xf>
    <xf numFmtId="0" fontId="50" fillId="0" borderId="32" xfId="0" applyFont="1" applyBorder="1" applyAlignment="1">
      <alignment vertical="center" wrapText="1"/>
    </xf>
    <xf numFmtId="0" fontId="50" fillId="0" borderId="3" xfId="0" applyFont="1" applyBorder="1" applyAlignment="1">
      <alignment vertical="center" wrapText="1"/>
    </xf>
    <xf numFmtId="0" fontId="12" fillId="3" borderId="3" xfId="0" applyFont="1" applyFill="1" applyBorder="1" applyAlignment="1">
      <alignment vertical="center" wrapText="1"/>
    </xf>
    <xf numFmtId="0" fontId="12" fillId="0" borderId="32" xfId="0" applyFont="1" applyFill="1" applyBorder="1" applyAlignment="1">
      <alignment vertical="center" wrapText="1"/>
    </xf>
    <xf numFmtId="0" fontId="12" fillId="3" borderId="32" xfId="0" applyFont="1" applyFill="1" applyBorder="1" applyAlignment="1">
      <alignment vertical="center" wrapText="1"/>
    </xf>
    <xf numFmtId="0" fontId="26" fillId="0" borderId="0" xfId="0" applyFont="1" applyBorder="1" applyAlignment="1">
      <alignment vertical="center"/>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0" fillId="0" borderId="0" xfId="0" applyFont="1" applyFill="1" applyBorder="1" applyAlignment="1">
      <alignment vertical="center"/>
    </xf>
    <xf numFmtId="0" fontId="12" fillId="0" borderId="10" xfId="0" applyFont="1" applyBorder="1" applyAlignment="1">
      <alignment vertical="center" wrapText="1"/>
    </xf>
    <xf numFmtId="0" fontId="50" fillId="0" borderId="11" xfId="0" applyFont="1" applyFill="1" applyBorder="1" applyAlignment="1">
      <alignment vertical="center" wrapText="1"/>
    </xf>
    <xf numFmtId="0" fontId="12" fillId="0" borderId="1" xfId="0" applyFont="1" applyBorder="1" applyAlignment="1">
      <alignment vertical="center" wrapText="1"/>
    </xf>
    <xf numFmtId="0" fontId="50" fillId="0" borderId="11" xfId="0" applyFont="1" applyBorder="1" applyAlignment="1">
      <alignment vertical="center" wrapText="1"/>
    </xf>
    <xf numFmtId="0" fontId="7" fillId="0" borderId="11" xfId="0" applyFont="1" applyBorder="1" applyAlignment="1">
      <alignment vertical="center" wrapText="1"/>
    </xf>
    <xf numFmtId="0" fontId="0" fillId="0" borderId="7" xfId="0" applyFill="1" applyBorder="1"/>
    <xf numFmtId="0" fontId="0" fillId="0" borderId="7" xfId="0" applyFill="1" applyBorder="1" applyAlignment="1">
      <alignment vertical="center"/>
    </xf>
    <xf numFmtId="0" fontId="0" fillId="0" borderId="7" xfId="0" applyBorder="1" applyAlignment="1">
      <alignment vertical="center"/>
    </xf>
    <xf numFmtId="2" fontId="23"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21" fillId="7" borderId="0" xfId="0" applyFont="1" applyFill="1" applyBorder="1" applyAlignment="1">
      <alignment vertical="center"/>
    </xf>
    <xf numFmtId="0" fontId="0" fillId="7" borderId="0" xfId="0" applyFill="1" applyAlignment="1">
      <alignment vertical="center"/>
    </xf>
    <xf numFmtId="167" fontId="31" fillId="12" borderId="45" xfId="1" applyNumberFormat="1" applyFont="1" applyFill="1" applyBorder="1" applyAlignment="1">
      <alignment vertical="center" wrapText="1"/>
    </xf>
    <xf numFmtId="167" fontId="19" fillId="12" borderId="45" xfId="1" applyNumberFormat="1" applyFont="1" applyFill="1" applyBorder="1" applyAlignment="1">
      <alignment vertical="center"/>
    </xf>
    <xf numFmtId="167" fontId="19" fillId="12" borderId="46" xfId="1" applyNumberFormat="1" applyFont="1" applyFill="1" applyBorder="1" applyAlignment="1">
      <alignment vertical="center"/>
    </xf>
    <xf numFmtId="167" fontId="19" fillId="0" borderId="47" xfId="1" applyNumberFormat="1" applyFont="1" applyBorder="1" applyAlignment="1">
      <alignment vertical="center"/>
    </xf>
    <xf numFmtId="167" fontId="19" fillId="0" borderId="48" xfId="1" applyNumberFormat="1" applyFont="1" applyBorder="1" applyAlignment="1">
      <alignment vertical="center"/>
    </xf>
    <xf numFmtId="167" fontId="19" fillId="0" borderId="49" xfId="1" applyNumberFormat="1" applyFont="1" applyBorder="1" applyAlignment="1">
      <alignment vertical="center"/>
    </xf>
    <xf numFmtId="167" fontId="19" fillId="0" borderId="50" xfId="1" applyNumberFormat="1" applyFont="1" applyBorder="1" applyAlignment="1">
      <alignment vertical="center"/>
    </xf>
    <xf numFmtId="167" fontId="19" fillId="0" borderId="51" xfId="1" applyNumberFormat="1" applyFont="1" applyBorder="1" applyAlignment="1">
      <alignment vertical="center"/>
    </xf>
    <xf numFmtId="167" fontId="19" fillId="0" borderId="52" xfId="1" applyNumberFormat="1" applyFont="1" applyBorder="1" applyAlignment="1">
      <alignment vertical="center"/>
    </xf>
    <xf numFmtId="0" fontId="0" fillId="3" borderId="0" xfId="0" applyFill="1" applyBorder="1" applyAlignment="1">
      <alignment vertical="center" wrapText="1"/>
    </xf>
    <xf numFmtId="0" fontId="0" fillId="0" borderId="0" xfId="0" applyAlignment="1">
      <alignment vertical="center"/>
    </xf>
    <xf numFmtId="0" fontId="0" fillId="3" borderId="0" xfId="0" applyFill="1" applyBorder="1" applyAlignment="1">
      <alignment vertical="center"/>
    </xf>
    <xf numFmtId="0" fontId="46" fillId="7" borderId="53" xfId="0" applyFont="1" applyFill="1" applyBorder="1" applyAlignment="1">
      <alignment horizontal="center" vertical="center"/>
    </xf>
    <xf numFmtId="0" fontId="46" fillId="7" borderId="54" xfId="0" applyFont="1" applyFill="1" applyBorder="1" applyAlignment="1">
      <alignment horizontal="center" vertical="center"/>
    </xf>
    <xf numFmtId="0" fontId="46" fillId="7" borderId="55" xfId="0" applyFont="1" applyFill="1" applyBorder="1" applyAlignment="1">
      <alignment horizontal="center" vertical="center"/>
    </xf>
    <xf numFmtId="0" fontId="0" fillId="3" borderId="0" xfId="0" applyFill="1" applyBorder="1" applyAlignment="1">
      <alignment horizontal="left" vertical="center"/>
    </xf>
    <xf numFmtId="0" fontId="26" fillId="3" borderId="53" xfId="0" applyFont="1" applyFill="1" applyBorder="1" applyAlignment="1">
      <alignment horizontal="center" vertical="center"/>
    </xf>
    <xf numFmtId="0" fontId="26" fillId="3" borderId="55" xfId="0" applyFont="1" applyFill="1" applyBorder="1" applyAlignment="1">
      <alignment horizontal="center" vertical="center"/>
    </xf>
    <xf numFmtId="0" fontId="26" fillId="3" borderId="54" xfId="0" applyFont="1" applyFill="1" applyBorder="1" applyAlignment="1">
      <alignment horizontal="center" vertical="center"/>
    </xf>
    <xf numFmtId="0" fontId="53" fillId="3" borderId="0" xfId="0" applyFont="1" applyFill="1" applyAlignment="1">
      <alignment horizontal="left" vertical="center"/>
    </xf>
    <xf numFmtId="0" fontId="23" fillId="8" borderId="0" xfId="0" applyFont="1" applyFill="1" applyAlignment="1">
      <alignment vertical="center" wrapText="1"/>
    </xf>
    <xf numFmtId="0" fontId="23" fillId="8" borderId="0" xfId="0" applyFont="1" applyFill="1" applyAlignment="1">
      <alignment vertical="center"/>
    </xf>
    <xf numFmtId="0" fontId="0" fillId="8" borderId="0" xfId="0" applyFill="1" applyAlignment="1">
      <alignment horizontal="center" vertical="center" wrapText="1"/>
    </xf>
    <xf numFmtId="0" fontId="42" fillId="3" borderId="0" xfId="0" applyFont="1" applyFill="1" applyAlignment="1"/>
    <xf numFmtId="0" fontId="54" fillId="3" borderId="0" xfId="0" applyFont="1" applyFill="1" applyAlignment="1"/>
    <xf numFmtId="0" fontId="23" fillId="3" borderId="0" xfId="0" applyFont="1" applyFill="1" applyAlignment="1">
      <alignment vertical="center" wrapText="1"/>
    </xf>
    <xf numFmtId="0" fontId="0" fillId="3" borderId="0" xfId="0" applyFill="1" applyAlignment="1">
      <alignment vertical="center"/>
    </xf>
    <xf numFmtId="0" fontId="0" fillId="3" borderId="58" xfId="0" applyFill="1" applyBorder="1" applyAlignment="1">
      <alignment vertical="center"/>
    </xf>
    <xf numFmtId="0" fontId="0" fillId="8" borderId="0" xfId="0" applyFont="1" applyFill="1" applyAlignment="1">
      <alignment vertical="center"/>
    </xf>
    <xf numFmtId="0" fontId="31" fillId="13" borderId="56" xfId="0" applyFont="1" applyFill="1" applyBorder="1" applyAlignment="1">
      <alignment vertical="center" wrapText="1"/>
    </xf>
    <xf numFmtId="0" fontId="31" fillId="13" borderId="57" xfId="0" applyFont="1" applyFill="1" applyBorder="1" applyAlignment="1">
      <alignment vertical="center" wrapText="1"/>
    </xf>
    <xf numFmtId="0" fontId="42" fillId="3" borderId="0" xfId="0" applyFont="1" applyFill="1" applyAlignment="1">
      <alignment vertical="center"/>
    </xf>
    <xf numFmtId="0" fontId="55" fillId="3" borderId="0" xfId="0" applyFont="1" applyFill="1" applyAlignment="1">
      <alignment vertical="center"/>
    </xf>
    <xf numFmtId="0" fontId="0" fillId="10" borderId="0" xfId="0" applyFill="1" applyBorder="1" applyAlignment="1">
      <alignment horizontal="left" vertical="center" wrapText="1"/>
    </xf>
    <xf numFmtId="0" fontId="24" fillId="3" borderId="0" xfId="0" applyFont="1" applyFill="1" applyBorder="1" applyAlignment="1">
      <alignment horizontal="center"/>
    </xf>
    <xf numFmtId="0" fontId="0" fillId="3" borderId="0" xfId="0" applyFill="1" applyAlignment="1">
      <alignment horizontal="center" vertical="center" wrapText="1"/>
    </xf>
    <xf numFmtId="0" fontId="0" fillId="3" borderId="0" xfId="0" applyFill="1" applyBorder="1" applyAlignment="1">
      <alignment horizontal="left" vertical="center" wrapText="1"/>
    </xf>
    <xf numFmtId="0" fontId="23" fillId="3" borderId="0" xfId="0" applyFont="1" applyFill="1" applyAlignment="1">
      <alignment vertical="center"/>
    </xf>
    <xf numFmtId="0" fontId="21" fillId="14" borderId="59" xfId="0" applyFont="1" applyFill="1" applyBorder="1" applyAlignment="1">
      <alignment horizontal="center"/>
    </xf>
    <xf numFmtId="0" fontId="21" fillId="14" borderId="60" xfId="0" applyFont="1" applyFill="1" applyBorder="1" applyAlignment="1">
      <alignment horizontal="center"/>
    </xf>
    <xf numFmtId="0" fontId="56" fillId="3" borderId="0" xfId="0" applyFont="1" applyFill="1" applyAlignment="1">
      <alignment vertical="center"/>
    </xf>
    <xf numFmtId="0" fontId="54" fillId="3" borderId="0" xfId="0" applyFont="1" applyFill="1" applyAlignment="1">
      <alignment vertical="center"/>
    </xf>
    <xf numFmtId="0" fontId="16" fillId="3" borderId="0" xfId="0" applyFont="1" applyFill="1" applyAlignment="1">
      <alignment horizontal="left" wrapText="1"/>
    </xf>
    <xf numFmtId="0" fontId="57" fillId="3" borderId="0" xfId="0" applyFont="1" applyFill="1" applyAlignment="1">
      <alignment horizontal="left" wrapText="1"/>
    </xf>
    <xf numFmtId="0" fontId="42" fillId="3" borderId="0" xfId="0" applyFont="1" applyFill="1" applyAlignment="1">
      <alignment horizontal="left" vertical="center" wrapText="1"/>
    </xf>
    <xf numFmtId="0" fontId="0" fillId="3" borderId="0" xfId="0" applyFill="1" applyAlignment="1">
      <alignment vertical="center" wrapText="1"/>
    </xf>
    <xf numFmtId="0" fontId="0" fillId="8" borderId="0" xfId="0" applyFill="1" applyAlignment="1">
      <alignment vertical="center" wrapText="1"/>
    </xf>
    <xf numFmtId="0" fontId="0" fillId="8" borderId="0" xfId="0" applyFill="1" applyAlignment="1">
      <alignment vertical="center"/>
    </xf>
    <xf numFmtId="10" fontId="26" fillId="0" borderId="12" xfId="3" applyNumberFormat="1" applyFont="1" applyFill="1" applyBorder="1" applyAlignment="1">
      <alignment horizontal="right"/>
    </xf>
    <xf numFmtId="10" fontId="26" fillId="0" borderId="2" xfId="3" applyNumberFormat="1" applyFont="1" applyFill="1" applyBorder="1" applyAlignment="1">
      <alignment horizontal="right"/>
    </xf>
    <xf numFmtId="10" fontId="26" fillId="3" borderId="12" xfId="3" applyNumberFormat="1" applyFont="1" applyFill="1" applyBorder="1" applyAlignment="1">
      <alignment horizontal="right"/>
    </xf>
    <xf numFmtId="10" fontId="26" fillId="3" borderId="2" xfId="3" applyNumberFormat="1" applyFont="1" applyFill="1" applyBorder="1" applyAlignment="1">
      <alignment horizontal="right"/>
    </xf>
    <xf numFmtId="1" fontId="26" fillId="0" borderId="12" xfId="0" applyNumberFormat="1" applyFont="1" applyFill="1" applyBorder="1" applyAlignment="1">
      <alignment horizontal="right"/>
    </xf>
    <xf numFmtId="1" fontId="26" fillId="0" borderId="2" xfId="0" applyNumberFormat="1" applyFont="1" applyFill="1" applyBorder="1" applyAlignment="1">
      <alignment horizontal="right"/>
    </xf>
    <xf numFmtId="0" fontId="26" fillId="0" borderId="12" xfId="0" applyFont="1" applyBorder="1" applyAlignment="1">
      <alignment horizontal="center"/>
    </xf>
    <xf numFmtId="0" fontId="26" fillId="0" borderId="2" xfId="0" applyFont="1" applyBorder="1" applyAlignment="1">
      <alignment horizontal="center"/>
    </xf>
    <xf numFmtId="0" fontId="30" fillId="15" borderId="6" xfId="0" applyFont="1" applyFill="1" applyBorder="1" applyAlignment="1">
      <alignment horizontal="center"/>
    </xf>
    <xf numFmtId="0" fontId="30" fillId="15" borderId="3" xfId="0" applyFont="1" applyFill="1" applyBorder="1" applyAlignment="1">
      <alignment horizontal="center"/>
    </xf>
    <xf numFmtId="0" fontId="30" fillId="15" borderId="8" xfId="0" applyFont="1" applyFill="1" applyBorder="1" applyAlignment="1">
      <alignment horizontal="center"/>
    </xf>
    <xf numFmtId="0" fontId="30" fillId="15" borderId="10" xfId="0" applyFont="1" applyFill="1" applyBorder="1" applyAlignment="1">
      <alignment horizontal="center"/>
    </xf>
    <xf numFmtId="0" fontId="25" fillId="3" borderId="25" xfId="0" applyFont="1" applyFill="1" applyBorder="1" applyAlignment="1">
      <alignment horizontal="center"/>
    </xf>
    <xf numFmtId="0" fontId="25" fillId="3" borderId="30" xfId="0" applyFont="1" applyFill="1" applyBorder="1" applyAlignment="1">
      <alignment horizontal="center"/>
    </xf>
    <xf numFmtId="0" fontId="25" fillId="3" borderId="31" xfId="0" applyFont="1" applyFill="1" applyBorder="1" applyAlignment="1">
      <alignment horizontal="center"/>
    </xf>
    <xf numFmtId="10" fontId="26" fillId="0" borderId="5" xfId="3" applyNumberFormat="1" applyFont="1" applyFill="1" applyBorder="1" applyAlignment="1">
      <alignment horizontal="right"/>
    </xf>
    <xf numFmtId="10" fontId="45" fillId="2" borderId="25" xfId="3" applyNumberFormat="1" applyFont="1" applyFill="1" applyBorder="1" applyAlignment="1" applyProtection="1">
      <alignment horizontal="right" wrapText="1"/>
      <protection locked="0"/>
    </xf>
    <xf numFmtId="10" fontId="45" fillId="2" borderId="31" xfId="3" applyNumberFormat="1" applyFont="1" applyFill="1" applyBorder="1" applyAlignment="1" applyProtection="1">
      <alignment horizontal="right" wrapText="1"/>
      <protection locked="0"/>
    </xf>
    <xf numFmtId="10" fontId="31" fillId="0" borderId="12" xfId="3" applyNumberFormat="1" applyFont="1" applyFill="1" applyBorder="1" applyAlignment="1">
      <alignment horizontal="right"/>
    </xf>
    <xf numFmtId="10" fontId="31" fillId="0" borderId="2" xfId="3" applyNumberFormat="1" applyFont="1" applyFill="1" applyBorder="1" applyAlignment="1">
      <alignment horizontal="right"/>
    </xf>
    <xf numFmtId="10" fontId="31" fillId="0" borderId="5" xfId="3" applyNumberFormat="1" applyFont="1" applyFill="1" applyBorder="1" applyAlignment="1">
      <alignment horizontal="right"/>
    </xf>
    <xf numFmtId="0" fontId="30" fillId="15" borderId="5" xfId="0" applyFont="1" applyFill="1" applyBorder="1" applyAlignment="1">
      <alignment horizontal="center"/>
    </xf>
    <xf numFmtId="0" fontId="0" fillId="15" borderId="5" xfId="0" applyFill="1" applyBorder="1" applyAlignment="1">
      <alignment horizontal="center" textRotation="90" wrapText="1"/>
    </xf>
    <xf numFmtId="10" fontId="25" fillId="0" borderId="5" xfId="3" applyNumberFormat="1" applyFont="1" applyFill="1" applyBorder="1" applyAlignment="1">
      <alignment horizontal="right"/>
    </xf>
    <xf numFmtId="10" fontId="28" fillId="2" borderId="25" xfId="3" applyNumberFormat="1" applyFont="1" applyFill="1" applyBorder="1" applyAlignment="1" applyProtection="1">
      <alignment horizontal="right" wrapText="1"/>
      <protection locked="0"/>
    </xf>
    <xf numFmtId="10" fontId="28" fillId="2" borderId="31" xfId="3" applyNumberFormat="1" applyFont="1" applyFill="1" applyBorder="1" applyAlignment="1" applyProtection="1">
      <alignment horizontal="right" wrapText="1"/>
      <protection locked="0"/>
    </xf>
    <xf numFmtId="10" fontId="26" fillId="3" borderId="5" xfId="0" applyNumberFormat="1" applyFont="1" applyFill="1" applyBorder="1" applyAlignment="1">
      <alignment horizontal="right"/>
    </xf>
    <xf numFmtId="10" fontId="38" fillId="0" borderId="12" xfId="0" applyNumberFormat="1" applyFont="1" applyBorder="1" applyAlignment="1">
      <alignment horizontal="right"/>
    </xf>
    <xf numFmtId="10" fontId="38" fillId="0" borderId="2" xfId="0" applyNumberFormat="1" applyFont="1" applyBorder="1" applyAlignment="1">
      <alignment horizontal="right"/>
    </xf>
    <xf numFmtId="10" fontId="25" fillId="0" borderId="12" xfId="0" applyNumberFormat="1" applyFont="1" applyBorder="1" applyAlignment="1">
      <alignment horizontal="right"/>
    </xf>
    <xf numFmtId="10" fontId="25" fillId="0" borderId="2" xfId="0" applyNumberFormat="1" applyFont="1" applyBorder="1" applyAlignment="1">
      <alignment horizontal="right"/>
    </xf>
    <xf numFmtId="1" fontId="45" fillId="2" borderId="25" xfId="0" applyNumberFormat="1" applyFont="1" applyFill="1" applyBorder="1" applyAlignment="1" applyProtection="1">
      <alignment horizontal="right" wrapText="1"/>
      <protection locked="0"/>
    </xf>
    <xf numFmtId="1" fontId="45" fillId="2" borderId="31" xfId="0" applyNumberFormat="1" applyFont="1" applyFill="1" applyBorder="1" applyAlignment="1" applyProtection="1">
      <alignment horizontal="right" wrapText="1"/>
      <protection locked="0"/>
    </xf>
    <xf numFmtId="10" fontId="45" fillId="2" borderId="25" xfId="0" applyNumberFormat="1" applyFont="1" applyFill="1" applyBorder="1" applyAlignment="1" applyProtection="1">
      <alignment horizontal="right" wrapText="1"/>
      <protection locked="0"/>
    </xf>
    <xf numFmtId="10" fontId="45" fillId="2" borderId="31" xfId="0" applyNumberFormat="1" applyFont="1" applyFill="1" applyBorder="1" applyAlignment="1" applyProtection="1">
      <alignment horizontal="right" wrapText="1"/>
      <protection locked="0"/>
    </xf>
    <xf numFmtId="0" fontId="58" fillId="0" borderId="0" xfId="0" applyFont="1" applyBorder="1" applyAlignment="1">
      <alignment horizontal="center"/>
    </xf>
    <xf numFmtId="165" fontId="28" fillId="2" borderId="25" xfId="0" applyNumberFormat="1" applyFont="1" applyFill="1" applyBorder="1" applyAlignment="1" applyProtection="1">
      <alignment wrapText="1"/>
      <protection locked="0"/>
    </xf>
    <xf numFmtId="165" fontId="28" fillId="2" borderId="31" xfId="0" applyNumberFormat="1" applyFont="1" applyFill="1" applyBorder="1" applyAlignment="1" applyProtection="1">
      <alignment wrapText="1"/>
      <protection locked="0"/>
    </xf>
    <xf numFmtId="0" fontId="33" fillId="0" borderId="0" xfId="0" applyFont="1" applyBorder="1" applyAlignment="1">
      <alignment horizontal="center"/>
    </xf>
    <xf numFmtId="2" fontId="28" fillId="4" borderId="5" xfId="0" applyNumberFormat="1" applyFont="1" applyFill="1" applyBorder="1" applyAlignment="1" applyProtection="1">
      <alignment horizontal="right" vertical="center" wrapText="1"/>
      <protection locked="0"/>
    </xf>
    <xf numFmtId="2" fontId="26" fillId="0" borderId="5" xfId="0" applyNumberFormat="1" applyFont="1" applyBorder="1" applyAlignment="1">
      <alignment horizontal="right"/>
    </xf>
    <xf numFmtId="1" fontId="28" fillId="4" borderId="12" xfId="0" applyNumberFormat="1" applyFont="1" applyFill="1" applyBorder="1" applyAlignment="1" applyProtection="1">
      <alignment horizontal="right" vertical="center" wrapText="1"/>
      <protection locked="0"/>
    </xf>
    <xf numFmtId="1" fontId="28" fillId="4" borderId="2" xfId="0" applyNumberFormat="1" applyFont="1" applyFill="1" applyBorder="1" applyAlignment="1" applyProtection="1">
      <alignment horizontal="right" vertical="center" wrapText="1"/>
      <protection locked="0"/>
    </xf>
    <xf numFmtId="1" fontId="45" fillId="4" borderId="12" xfId="0" applyNumberFormat="1" applyFont="1" applyFill="1" applyBorder="1" applyAlignment="1" applyProtection="1">
      <alignment horizontal="right" vertical="center" wrapText="1"/>
      <protection locked="0"/>
    </xf>
    <xf numFmtId="1" fontId="45" fillId="4" borderId="2" xfId="0" applyNumberFormat="1" applyFont="1" applyFill="1" applyBorder="1" applyAlignment="1" applyProtection="1">
      <alignment horizontal="right" vertical="center" wrapText="1"/>
      <protection locked="0"/>
    </xf>
    <xf numFmtId="0" fontId="26" fillId="0" borderId="5" xfId="0" applyFont="1" applyBorder="1" applyAlignment="1">
      <alignment horizontal="center"/>
    </xf>
    <xf numFmtId="1" fontId="28" fillId="0" borderId="5" xfId="0" applyNumberFormat="1" applyFont="1" applyFill="1" applyBorder="1" applyAlignment="1" applyProtection="1">
      <alignment horizontal="right" vertical="center" wrapText="1"/>
      <protection locked="0"/>
    </xf>
    <xf numFmtId="2" fontId="45" fillId="4" borderId="12" xfId="0" applyNumberFormat="1" applyFont="1" applyFill="1" applyBorder="1" applyAlignment="1" applyProtection="1">
      <alignment horizontal="right" vertical="center" wrapText="1"/>
      <protection locked="0"/>
    </xf>
    <xf numFmtId="2" fontId="45" fillId="4" borderId="2" xfId="0" applyNumberFormat="1" applyFont="1" applyFill="1" applyBorder="1" applyAlignment="1" applyProtection="1">
      <alignment horizontal="right" vertical="center" wrapText="1"/>
      <protection locked="0"/>
    </xf>
    <xf numFmtId="2" fontId="28" fillId="4" borderId="12" xfId="0" applyNumberFormat="1" applyFont="1" applyFill="1" applyBorder="1" applyAlignment="1" applyProtection="1">
      <alignment horizontal="right" vertical="center" wrapText="1"/>
      <protection locked="0"/>
    </xf>
    <xf numFmtId="2" fontId="28" fillId="4" borderId="2" xfId="0" applyNumberFormat="1" applyFont="1" applyFill="1" applyBorder="1" applyAlignment="1" applyProtection="1">
      <alignment horizontal="right" vertical="center" wrapText="1"/>
      <protection locked="0"/>
    </xf>
    <xf numFmtId="0" fontId="0" fillId="3" borderId="0" xfId="0" applyFill="1" applyBorder="1" applyAlignment="1">
      <alignment horizontal="center"/>
    </xf>
    <xf numFmtId="0" fontId="0" fillId="3" borderId="42" xfId="0" applyFill="1" applyBorder="1" applyAlignment="1">
      <alignment horizontal="center"/>
    </xf>
    <xf numFmtId="0" fontId="0" fillId="3" borderId="0" xfId="0" applyFont="1" applyFill="1" applyAlignment="1">
      <alignment horizontal="left" wrapText="1"/>
    </xf>
    <xf numFmtId="0" fontId="20" fillId="7" borderId="32" xfId="0" applyFont="1" applyFill="1" applyBorder="1" applyAlignment="1">
      <alignment horizontal="center" textRotation="90" wrapText="1"/>
    </xf>
    <xf numFmtId="0" fontId="20" fillId="7" borderId="33" xfId="0" applyFont="1" applyFill="1" applyBorder="1" applyAlignment="1">
      <alignment horizontal="center" textRotation="90" wrapText="1"/>
    </xf>
    <xf numFmtId="0" fontId="20" fillId="7" borderId="11" xfId="0" applyFont="1" applyFill="1" applyBorder="1" applyAlignment="1">
      <alignment horizontal="center" textRotation="90" wrapText="1"/>
    </xf>
    <xf numFmtId="0" fontId="30" fillId="15" borderId="6" xfId="0" applyFont="1" applyFill="1" applyBorder="1" applyAlignment="1">
      <alignment horizontal="center" textRotation="90" wrapText="1"/>
    </xf>
    <xf numFmtId="0" fontId="30" fillId="15" borderId="3" xfId="0" applyFont="1" applyFill="1" applyBorder="1" applyAlignment="1">
      <alignment horizontal="center" textRotation="90" wrapText="1"/>
    </xf>
    <xf numFmtId="0" fontId="30" fillId="15" borderId="4" xfId="0" applyFont="1" applyFill="1" applyBorder="1" applyAlignment="1">
      <alignment horizontal="center" textRotation="90" wrapText="1"/>
    </xf>
    <xf numFmtId="0" fontId="30" fillId="15" borderId="1" xfId="0" applyFont="1" applyFill="1" applyBorder="1" applyAlignment="1">
      <alignment horizontal="center" textRotation="90" wrapText="1"/>
    </xf>
    <xf numFmtId="0" fontId="30" fillId="15" borderId="8" xfId="0" applyFont="1" applyFill="1" applyBorder="1" applyAlignment="1">
      <alignment horizontal="center" textRotation="90" wrapText="1"/>
    </xf>
    <xf numFmtId="0" fontId="30" fillId="15" borderId="10" xfId="0" applyFont="1" applyFill="1" applyBorder="1" applyAlignment="1">
      <alignment horizontal="center" textRotation="90" wrapText="1"/>
    </xf>
    <xf numFmtId="0" fontId="30" fillId="15" borderId="12" xfId="0" applyFont="1" applyFill="1" applyBorder="1" applyAlignment="1">
      <alignment horizontal="center"/>
    </xf>
    <xf numFmtId="0" fontId="30" fillId="15" borderId="2" xfId="0" applyFont="1" applyFill="1" applyBorder="1" applyAlignment="1">
      <alignment horizontal="center"/>
    </xf>
    <xf numFmtId="0" fontId="23" fillId="15" borderId="5" xfId="0" applyFont="1" applyFill="1" applyBorder="1" applyAlignment="1">
      <alignment horizontal="center" textRotation="90" wrapText="1"/>
    </xf>
    <xf numFmtId="1" fontId="25" fillId="0" borderId="12" xfId="0" applyNumberFormat="1" applyFont="1" applyFill="1" applyBorder="1" applyAlignment="1">
      <alignment horizontal="right"/>
    </xf>
    <xf numFmtId="1" fontId="25" fillId="0" borderId="2" xfId="0" applyNumberFormat="1" applyFont="1" applyFill="1" applyBorder="1" applyAlignment="1">
      <alignment horizontal="right"/>
    </xf>
    <xf numFmtId="10" fontId="25" fillId="3" borderId="12" xfId="3" applyNumberFormat="1" applyFont="1" applyFill="1" applyBorder="1" applyAlignment="1">
      <alignment horizontal="right"/>
    </xf>
    <xf numFmtId="10" fontId="25" fillId="3" borderId="2" xfId="3" applyNumberFormat="1" applyFont="1" applyFill="1" applyBorder="1" applyAlignment="1">
      <alignment horizontal="right"/>
    </xf>
    <xf numFmtId="10" fontId="31" fillId="3" borderId="12" xfId="3" applyNumberFormat="1" applyFont="1" applyFill="1" applyBorder="1" applyAlignment="1">
      <alignment horizontal="right"/>
    </xf>
    <xf numFmtId="10" fontId="31" fillId="3" borderId="2" xfId="3" applyNumberFormat="1" applyFont="1" applyFill="1" applyBorder="1" applyAlignment="1">
      <alignment horizontal="right"/>
    </xf>
    <xf numFmtId="10" fontId="26" fillId="0" borderId="34" xfId="0" applyNumberFormat="1" applyFont="1" applyBorder="1" applyAlignment="1">
      <alignment horizontal="right"/>
    </xf>
    <xf numFmtId="10" fontId="26" fillId="0" borderId="35" xfId="0" applyNumberFormat="1" applyFont="1" applyBorder="1" applyAlignment="1">
      <alignment horizontal="right"/>
    </xf>
    <xf numFmtId="10" fontId="31" fillId="3" borderId="5" xfId="0" applyNumberFormat="1" applyFont="1" applyFill="1" applyBorder="1" applyAlignment="1">
      <alignment horizontal="right"/>
    </xf>
    <xf numFmtId="0" fontId="26" fillId="3" borderId="0" xfId="0" applyFont="1" applyFill="1" applyAlignment="1">
      <alignment vertical="top" wrapText="1"/>
    </xf>
    <xf numFmtId="10" fontId="25" fillId="3" borderId="5" xfId="0" applyNumberFormat="1" applyFont="1" applyFill="1" applyBorder="1" applyAlignment="1">
      <alignment horizontal="right"/>
    </xf>
    <xf numFmtId="0" fontId="21" fillId="14" borderId="61" xfId="0" applyFont="1" applyFill="1" applyBorder="1" applyAlignment="1">
      <alignment horizontal="center"/>
    </xf>
    <xf numFmtId="0" fontId="21" fillId="14" borderId="62" xfId="0" applyFont="1" applyFill="1" applyBorder="1" applyAlignment="1">
      <alignment horizontal="center"/>
    </xf>
    <xf numFmtId="0" fontId="21" fillId="14" borderId="63" xfId="0" applyFont="1" applyFill="1" applyBorder="1" applyAlignment="1">
      <alignment horizontal="center"/>
    </xf>
    <xf numFmtId="1" fontId="26" fillId="3" borderId="32" xfId="0" applyNumberFormat="1" applyFont="1" applyFill="1" applyBorder="1" applyAlignment="1">
      <alignment horizontal="right" vertical="center"/>
    </xf>
    <xf numFmtId="1" fontId="26" fillId="3" borderId="11" xfId="0" applyNumberFormat="1" applyFont="1" applyFill="1" applyBorder="1" applyAlignment="1">
      <alignment horizontal="right" vertical="center"/>
    </xf>
    <xf numFmtId="0" fontId="34" fillId="3" borderId="0" xfId="0" applyFont="1" applyFill="1" applyAlignment="1">
      <alignment horizontal="left"/>
    </xf>
    <xf numFmtId="0" fontId="34" fillId="3" borderId="1" xfId="0" applyFont="1" applyFill="1" applyBorder="1" applyAlignment="1">
      <alignment horizontal="left"/>
    </xf>
    <xf numFmtId="0" fontId="26" fillId="3" borderId="25"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31" xfId="0" applyFont="1" applyFill="1" applyBorder="1" applyAlignment="1">
      <alignment horizontal="center" vertical="center"/>
    </xf>
    <xf numFmtId="1" fontId="31" fillId="0" borderId="12" xfId="0" applyNumberFormat="1" applyFont="1" applyFill="1" applyBorder="1" applyAlignment="1">
      <alignment horizontal="right"/>
    </xf>
    <xf numFmtId="1" fontId="31" fillId="0" borderId="2" xfId="0" applyNumberFormat="1" applyFont="1" applyFill="1" applyBorder="1" applyAlignment="1">
      <alignment horizontal="right"/>
    </xf>
    <xf numFmtId="2" fontId="26" fillId="3" borderId="32" xfId="0" applyNumberFormat="1" applyFont="1" applyFill="1" applyBorder="1" applyAlignment="1">
      <alignment horizontal="right" vertical="center"/>
    </xf>
    <xf numFmtId="2" fontId="26" fillId="3" borderId="11" xfId="0" applyNumberFormat="1" applyFont="1" applyFill="1" applyBorder="1" applyAlignment="1">
      <alignment horizontal="right" vertical="center"/>
    </xf>
    <xf numFmtId="3" fontId="28" fillId="16" borderId="12" xfId="0" applyNumberFormat="1" applyFont="1" applyFill="1" applyBorder="1" applyAlignment="1" applyProtection="1">
      <alignment horizontal="center" vertical="center" wrapText="1"/>
      <protection locked="0"/>
    </xf>
    <xf numFmtId="3" fontId="28" fillId="16" borderId="7" xfId="0" applyNumberFormat="1" applyFont="1" applyFill="1" applyBorder="1" applyAlignment="1" applyProtection="1">
      <alignment horizontal="center" vertical="center" wrapText="1"/>
      <protection locked="0"/>
    </xf>
    <xf numFmtId="3" fontId="28" fillId="16" borderId="2" xfId="0" applyNumberFormat="1" applyFont="1" applyFill="1" applyBorder="1" applyAlignment="1" applyProtection="1">
      <alignment horizontal="center" vertical="center" wrapText="1"/>
      <protection locked="0"/>
    </xf>
    <xf numFmtId="0" fontId="59" fillId="0" borderId="0" xfId="0" applyFont="1" applyAlignment="1">
      <alignment horizontal="left" wrapText="1"/>
    </xf>
    <xf numFmtId="0" fontId="26" fillId="3" borderId="0" xfId="0" applyFont="1" applyFill="1" applyAlignment="1">
      <alignment horizontal="left" wrapText="1"/>
    </xf>
    <xf numFmtId="0" fontId="26" fillId="3" borderId="1" xfId="0" applyFont="1" applyFill="1" applyBorder="1" applyAlignment="1">
      <alignment horizontal="left" wrapText="1"/>
    </xf>
    <xf numFmtId="1" fontId="45" fillId="2" borderId="20" xfId="0" applyNumberFormat="1" applyFont="1" applyFill="1" applyBorder="1" applyAlignment="1" applyProtection="1">
      <alignment horizontal="right" vertical="center" wrapText="1"/>
      <protection locked="0"/>
    </xf>
    <xf numFmtId="1" fontId="45" fillId="2" borderId="22" xfId="0" applyNumberFormat="1" applyFont="1" applyFill="1" applyBorder="1" applyAlignment="1" applyProtection="1">
      <alignment horizontal="right" vertical="center" wrapText="1"/>
      <protection locked="0"/>
    </xf>
    <xf numFmtId="4" fontId="26" fillId="3" borderId="6" xfId="0" applyNumberFormat="1" applyFont="1" applyFill="1" applyBorder="1" applyAlignment="1">
      <alignment horizontal="right" vertical="center"/>
    </xf>
    <xf numFmtId="4" fontId="26" fillId="3" borderId="8" xfId="0" applyNumberFormat="1" applyFont="1" applyFill="1" applyBorder="1" applyAlignment="1">
      <alignment horizontal="right" vertical="center"/>
    </xf>
    <xf numFmtId="1" fontId="26" fillId="3" borderId="36" xfId="0" applyNumberFormat="1" applyFont="1" applyFill="1" applyBorder="1" applyAlignment="1">
      <alignment horizontal="right" vertical="center"/>
    </xf>
    <xf numFmtId="1" fontId="26" fillId="3" borderId="37" xfId="0" applyNumberFormat="1" applyFont="1" applyFill="1" applyBorder="1" applyAlignment="1">
      <alignment horizontal="right" vertical="center"/>
    </xf>
    <xf numFmtId="2" fontId="26" fillId="0" borderId="32" xfId="0" applyNumberFormat="1" applyFont="1" applyBorder="1" applyAlignment="1">
      <alignment horizontal="right" vertical="center"/>
    </xf>
    <xf numFmtId="2" fontId="26" fillId="0" borderId="11" xfId="0" applyNumberFormat="1" applyFont="1" applyBorder="1" applyAlignment="1">
      <alignment horizontal="right" vertical="center"/>
    </xf>
    <xf numFmtId="0" fontId="34" fillId="3" borderId="0" xfId="0" applyFont="1" applyFill="1" applyBorder="1" applyAlignment="1">
      <alignment horizontal="left" wrapText="1"/>
    </xf>
    <xf numFmtId="0" fontId="34" fillId="3" borderId="1" xfId="0" applyFont="1" applyFill="1" applyBorder="1" applyAlignment="1">
      <alignment horizontal="left"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2" xfId="0" applyFont="1" applyFill="1" applyBorder="1" applyAlignment="1">
      <alignment horizontal="left" vertical="center" wrapText="1"/>
    </xf>
    <xf numFmtId="0" fontId="0" fillId="0" borderId="0" xfId="0"/>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0.1072</c:v>
                </c:pt>
                <c:pt idx="2">
                  <c:v>9.8500000000000004E-2</c:v>
                </c:pt>
                <c:pt idx="4">
                  <c:v>8.6000000000000007E-2</c:v>
                </c:pt>
                <c:pt idx="5">
                  <c:v>9.8500000000000004E-2</c:v>
                </c:pt>
                <c:pt idx="7">
                  <c:v>5.1200000000000002E-2</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9.8500000000000004E-2</c:v>
                </c:pt>
                <c:pt idx="3">
                  <c:v>8.6000000000000007E-2</c:v>
                </c:pt>
                <c:pt idx="6">
                  <c:v>5.1200000000000002E-2</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8.6999999999999994E-3</c:v>
                </c:pt>
                <c:pt idx="3">
                  <c:v>1.2500000000000001E-2</c:v>
                </c:pt>
                <c:pt idx="6">
                  <c:v>4.7300000000000002E-2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91444736"/>
        <c:axId val="91446272"/>
      </c:barChart>
      <c:catAx>
        <c:axId val="9144473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446272"/>
        <c:crosses val="autoZero"/>
        <c:auto val="1"/>
        <c:lblAlgn val="ctr"/>
        <c:lblOffset val="100"/>
        <c:noMultiLvlLbl val="0"/>
      </c:catAx>
      <c:valAx>
        <c:axId val="9144627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473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30</xdr:row>
      <xdr:rowOff>19050</xdr:rowOff>
    </xdr:from>
    <xdr:to>
      <xdr:col>1</xdr:col>
      <xdr:colOff>3095625</xdr:colOff>
      <xdr:row>53</xdr:row>
      <xdr:rowOff>28574</xdr:rowOff>
    </xdr:to>
    <xdr:pic>
      <xdr:nvPicPr>
        <xdr:cNvPr id="50805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1975" y="16259175"/>
          <a:ext cx="83724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219075</xdr:rowOff>
    </xdr:from>
    <xdr:to>
      <xdr:col>15</xdr:col>
      <xdr:colOff>733425</xdr:colOff>
      <xdr:row>56</xdr:row>
      <xdr:rowOff>114300</xdr:rowOff>
    </xdr:to>
    <xdr:graphicFrame macro="">
      <xdr:nvGraphicFramePr>
        <xdr:cNvPr id="57614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160020</xdr:colOff>
      <xdr:row>39</xdr:row>
      <xdr:rowOff>30751</xdr:rowOff>
    </xdr:from>
    <xdr:to>
      <xdr:col>5</xdr:col>
      <xdr:colOff>403859</xdr:colOff>
      <xdr:row>39</xdr:row>
      <xdr:rowOff>210751</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173429</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6" sqref="A6"/>
    </sheetView>
  </sheetViews>
  <sheetFormatPr defaultColWidth="9" defaultRowHeight="13.8" x14ac:dyDescent="0.25"/>
  <cols>
    <col min="1" max="1" width="76.59765625" style="169" customWidth="1"/>
    <col min="2" max="2" width="45.19921875" style="169" customWidth="1"/>
    <col min="3" max="3" width="46.09765625" style="169" customWidth="1"/>
    <col min="4" max="4" width="88.59765625" style="169" customWidth="1"/>
    <col min="5" max="5" width="62.19921875" style="193" customWidth="1"/>
    <col min="6" max="16384" width="9" style="193"/>
  </cols>
  <sheetData>
    <row r="1" spans="1:5" ht="20.25" x14ac:dyDescent="0.3">
      <c r="A1" s="167" t="s">
        <v>306</v>
      </c>
      <c r="B1" s="168"/>
      <c r="C1" s="168"/>
      <c r="D1" s="168"/>
    </row>
    <row r="2" spans="1:5" ht="20.25" x14ac:dyDescent="0.3">
      <c r="A2" s="167"/>
      <c r="B2" s="168"/>
      <c r="C2" s="168"/>
      <c r="D2" s="168"/>
    </row>
    <row r="3" spans="1:5" ht="14.25" x14ac:dyDescent="0.2">
      <c r="A3" s="169" t="s">
        <v>421</v>
      </c>
    </row>
    <row r="4" spans="1:5" ht="14.25" x14ac:dyDescent="0.2">
      <c r="A4" s="169" t="s">
        <v>404</v>
      </c>
    </row>
    <row r="5" spans="1:5" ht="18" x14ac:dyDescent="0.25">
      <c r="A5" s="261"/>
    </row>
    <row r="7" spans="1:5" ht="15" x14ac:dyDescent="0.25">
      <c r="A7" s="170" t="s">
        <v>280</v>
      </c>
    </row>
    <row r="9" spans="1:5" ht="15" x14ac:dyDescent="0.25">
      <c r="A9" s="171" t="s">
        <v>314</v>
      </c>
    </row>
    <row r="10" spans="1:5" ht="220.5" customHeight="1" x14ac:dyDescent="0.25">
      <c r="A10" s="295" t="s">
        <v>411</v>
      </c>
      <c r="B10" s="296"/>
      <c r="C10" s="296"/>
      <c r="D10" s="297"/>
      <c r="E10" s="195"/>
    </row>
    <row r="11" spans="1:5" ht="12" customHeight="1" x14ac:dyDescent="0.2">
      <c r="A11" s="172"/>
    </row>
    <row r="12" spans="1:5" ht="20.25" x14ac:dyDescent="0.3">
      <c r="A12" s="167" t="s">
        <v>281</v>
      </c>
      <c r="B12" s="168"/>
      <c r="C12" s="168"/>
      <c r="D12" s="168"/>
    </row>
    <row r="13" spans="1:5" ht="86.25" x14ac:dyDescent="0.2">
      <c r="A13" s="173" t="s">
        <v>390</v>
      </c>
    </row>
    <row r="14" spans="1:5" ht="72" x14ac:dyDescent="0.2">
      <c r="A14" s="173" t="s">
        <v>282</v>
      </c>
      <c r="B14" s="193"/>
    </row>
    <row r="15" spans="1:5" ht="55.2" x14ac:dyDescent="0.25">
      <c r="A15" s="173" t="s">
        <v>307</v>
      </c>
      <c r="B15" s="193"/>
    </row>
    <row r="16" spans="1:5" ht="14.25" x14ac:dyDescent="0.2">
      <c r="A16" s="173"/>
      <c r="B16" s="193"/>
    </row>
    <row r="17" spans="1:4" ht="20.25" x14ac:dyDescent="0.3">
      <c r="A17" s="167" t="s">
        <v>283</v>
      </c>
      <c r="B17" s="168"/>
      <c r="C17" s="168"/>
      <c r="D17" s="168"/>
    </row>
    <row r="19" spans="1:4" x14ac:dyDescent="0.25">
      <c r="A19" s="174" t="s">
        <v>284</v>
      </c>
      <c r="B19" s="174" t="s">
        <v>285</v>
      </c>
      <c r="C19" s="174" t="s">
        <v>286</v>
      </c>
      <c r="D19" s="174" t="s">
        <v>287</v>
      </c>
    </row>
    <row r="20" spans="1:4" ht="69" x14ac:dyDescent="0.25">
      <c r="A20" s="175" t="s">
        <v>406</v>
      </c>
      <c r="B20" s="176" t="s">
        <v>391</v>
      </c>
      <c r="C20" s="176" t="s">
        <v>288</v>
      </c>
      <c r="D20" s="177" t="s">
        <v>289</v>
      </c>
    </row>
    <row r="21" spans="1:4" ht="55.2" x14ac:dyDescent="0.25">
      <c r="A21" s="178" t="s">
        <v>290</v>
      </c>
      <c r="B21" s="179" t="s">
        <v>308</v>
      </c>
      <c r="C21" s="179" t="s">
        <v>291</v>
      </c>
      <c r="D21" s="180" t="s">
        <v>398</v>
      </c>
    </row>
    <row r="22" spans="1:4" ht="84.75" customHeight="1" x14ac:dyDescent="0.25">
      <c r="A22" s="175" t="s">
        <v>392</v>
      </c>
      <c r="B22" s="176" t="s">
        <v>292</v>
      </c>
      <c r="C22" s="176"/>
      <c r="D22" s="177" t="s">
        <v>293</v>
      </c>
    </row>
    <row r="23" spans="1:4" ht="110.4" x14ac:dyDescent="0.25">
      <c r="A23" s="181" t="s">
        <v>101</v>
      </c>
      <c r="B23" s="179" t="s">
        <v>294</v>
      </c>
      <c r="C23" s="194" t="s">
        <v>309</v>
      </c>
      <c r="D23" s="180" t="s">
        <v>295</v>
      </c>
    </row>
    <row r="24" spans="1:4" ht="128.25" customHeight="1" x14ac:dyDescent="0.25">
      <c r="A24" s="182" t="s">
        <v>128</v>
      </c>
      <c r="B24" s="176" t="s">
        <v>296</v>
      </c>
      <c r="C24" s="177" t="s">
        <v>297</v>
      </c>
      <c r="D24" s="177" t="s">
        <v>315</v>
      </c>
    </row>
    <row r="25" spans="1:4" ht="68.25" customHeight="1" x14ac:dyDescent="0.25">
      <c r="A25" s="183" t="s">
        <v>298</v>
      </c>
      <c r="B25" s="184" t="s">
        <v>299</v>
      </c>
      <c r="C25" s="184"/>
      <c r="D25" s="185" t="s">
        <v>407</v>
      </c>
    </row>
    <row r="26" spans="1:4" x14ac:dyDescent="0.25">
      <c r="A26" s="173"/>
      <c r="B26" s="173"/>
      <c r="C26" s="173"/>
      <c r="D26" s="173"/>
    </row>
    <row r="27" spans="1:4" x14ac:dyDescent="0.25">
      <c r="A27" s="173"/>
      <c r="B27" s="173"/>
      <c r="C27" s="173"/>
      <c r="D27" s="173"/>
    </row>
    <row r="28" spans="1:4" ht="21" x14ac:dyDescent="0.4">
      <c r="A28" s="167" t="s">
        <v>300</v>
      </c>
      <c r="B28" s="168"/>
      <c r="C28" s="168"/>
      <c r="D28" s="168"/>
    </row>
    <row r="29" spans="1:4" x14ac:dyDescent="0.25">
      <c r="A29" s="173"/>
      <c r="B29" s="173"/>
      <c r="C29" s="173"/>
      <c r="D29" s="173"/>
    </row>
    <row r="30" spans="1:4" ht="9" customHeight="1" x14ac:dyDescent="0.25"/>
    <row r="32" spans="1:4" ht="15.75" customHeight="1" x14ac:dyDescent="0.25"/>
    <row r="33" spans="3:4" ht="5.25" customHeight="1" x14ac:dyDescent="0.25">
      <c r="C33" s="173"/>
      <c r="D33" s="173"/>
    </row>
    <row r="34" spans="3:4" ht="46.5" customHeight="1" x14ac:dyDescent="0.25">
      <c r="C34" s="293" t="s">
        <v>393</v>
      </c>
      <c r="D34" s="293"/>
    </row>
    <row r="35" spans="3:4" ht="12" customHeight="1" x14ac:dyDescent="0.25">
      <c r="C35" s="192"/>
      <c r="D35" s="186"/>
    </row>
    <row r="36" spans="3:4" x14ac:dyDescent="0.25">
      <c r="C36" s="192"/>
      <c r="D36" s="186"/>
    </row>
    <row r="37" spans="3:4" x14ac:dyDescent="0.25">
      <c r="C37" s="293" t="s">
        <v>301</v>
      </c>
      <c r="D37" s="293"/>
    </row>
    <row r="38" spans="3:4" ht="21.75" customHeight="1" x14ac:dyDescent="0.25"/>
    <row r="39" spans="3:4" x14ac:dyDescent="0.25">
      <c r="C39" s="192"/>
      <c r="D39" s="186"/>
    </row>
    <row r="40" spans="3:4" ht="13.5" customHeight="1" x14ac:dyDescent="0.25">
      <c r="C40" s="293" t="s">
        <v>302</v>
      </c>
      <c r="D40" s="293"/>
    </row>
    <row r="42" spans="3:4" ht="8.25" customHeight="1" x14ac:dyDescent="0.25">
      <c r="C42" s="192"/>
      <c r="D42" s="186"/>
    </row>
    <row r="43" spans="3:4" ht="34.5" customHeight="1" x14ac:dyDescent="0.25">
      <c r="C43" s="293" t="s">
        <v>310</v>
      </c>
      <c r="D43" s="293"/>
    </row>
    <row r="44" spans="3:4" ht="21" customHeight="1" x14ac:dyDescent="0.25">
      <c r="C44" s="294" t="s">
        <v>303</v>
      </c>
      <c r="D44" s="294"/>
    </row>
    <row r="45" spans="3:4" ht="18.75" customHeight="1" x14ac:dyDescent="0.25"/>
    <row r="46" spans="3:4" x14ac:dyDescent="0.25">
      <c r="C46" s="293" t="s">
        <v>304</v>
      </c>
      <c r="D46" s="293"/>
    </row>
    <row r="47" spans="3:4" x14ac:dyDescent="0.25">
      <c r="C47" s="192"/>
      <c r="D47" s="186"/>
    </row>
    <row r="48" spans="3:4" ht="11.25" customHeight="1" x14ac:dyDescent="0.25"/>
    <row r="49" spans="1:4" ht="30" customHeight="1" x14ac:dyDescent="0.25">
      <c r="C49" s="293" t="s">
        <v>311</v>
      </c>
      <c r="D49" s="293"/>
    </row>
    <row r="50" spans="1:4" x14ac:dyDescent="0.25">
      <c r="C50" s="294" t="s">
        <v>312</v>
      </c>
      <c r="D50" s="294"/>
    </row>
    <row r="51" spans="1:4" ht="23.25" customHeight="1" x14ac:dyDescent="0.25"/>
    <row r="52" spans="1:4" x14ac:dyDescent="0.25">
      <c r="C52" s="293" t="s">
        <v>305</v>
      </c>
      <c r="D52" s="293"/>
    </row>
    <row r="53" spans="1:4" ht="6.75" customHeight="1" x14ac:dyDescent="0.25">
      <c r="C53" s="192"/>
      <c r="D53" s="186"/>
    </row>
    <row r="54" spans="1:4" ht="14.4" x14ac:dyDescent="0.3">
      <c r="A54" s="203" t="s">
        <v>327</v>
      </c>
      <c r="C54" s="192"/>
      <c r="D54" s="186"/>
    </row>
    <row r="56" spans="1:4" x14ac:dyDescent="0.25">
      <c r="C56" s="173"/>
      <c r="D56" s="173"/>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tabSelected="1" view="pageBreakPreview" zoomScale="70" zoomScaleNormal="100" zoomScaleSheetLayoutView="70" workbookViewId="0"/>
  </sheetViews>
  <sheetFormatPr defaultColWidth="9" defaultRowHeight="13.8" x14ac:dyDescent="0.25"/>
  <cols>
    <col min="1" max="1" width="9" style="20"/>
    <col min="2" max="2" width="14.19921875" style="20" customWidth="1"/>
    <col min="3" max="3" width="5" style="20" customWidth="1"/>
    <col min="4" max="4" width="4.59765625" style="20" customWidth="1"/>
    <col min="5" max="5" width="16.59765625" style="20" customWidth="1"/>
    <col min="6" max="6" width="9" style="20" customWidth="1"/>
    <col min="7" max="9" width="9" style="20"/>
    <col min="10" max="10" width="1.8984375" style="20" customWidth="1"/>
    <col min="11" max="11" width="5.19921875" style="20" customWidth="1"/>
    <col min="12" max="12" width="6.19921875" style="20" customWidth="1"/>
    <col min="13" max="13" width="1.5" style="20" customWidth="1"/>
    <col min="14" max="14" width="6.19921875" style="20" customWidth="1"/>
    <col min="15" max="15" width="13.3984375" style="20" customWidth="1"/>
    <col min="16" max="16" width="12.59765625" style="20" customWidth="1"/>
    <col min="17" max="16384" width="9" style="20"/>
  </cols>
  <sheetData>
    <row r="1" spans="3:17" ht="15" thickBot="1" x14ac:dyDescent="0.25"/>
    <row r="2" spans="3:17" ht="26.25" customHeight="1" thickBot="1" x14ac:dyDescent="0.25">
      <c r="C2" s="312" t="s">
        <v>342</v>
      </c>
      <c r="D2" s="313"/>
      <c r="E2" s="313"/>
      <c r="F2" s="313"/>
      <c r="G2" s="313"/>
      <c r="H2" s="313"/>
      <c r="I2" s="313"/>
      <c r="J2" s="313"/>
      <c r="K2" s="313"/>
      <c r="L2" s="313"/>
      <c r="M2" s="313"/>
      <c r="N2" s="313"/>
      <c r="O2" s="313"/>
      <c r="P2" s="314"/>
      <c r="Q2" s="141"/>
    </row>
    <row r="3" spans="3:17" ht="15.75" thickBot="1" x14ac:dyDescent="0.3">
      <c r="C3" s="334"/>
      <c r="D3" s="334"/>
      <c r="E3" s="334"/>
      <c r="F3" s="2"/>
      <c r="G3" s="1"/>
      <c r="H3" s="1"/>
      <c r="I3" s="1"/>
      <c r="J3" s="1"/>
      <c r="K3" s="1"/>
      <c r="L3" s="1"/>
      <c r="M3" s="1"/>
      <c r="N3" s="116"/>
      <c r="O3" s="338" t="s">
        <v>200</v>
      </c>
      <c r="P3" s="339"/>
      <c r="Q3" s="4"/>
    </row>
    <row r="4" spans="3:17" s="51" customFormat="1" ht="20.100000000000001" customHeight="1" thickBot="1" x14ac:dyDescent="0.25">
      <c r="C4" s="53"/>
      <c r="D4" s="315" t="s">
        <v>0</v>
      </c>
      <c r="E4" s="315"/>
      <c r="F4" s="149"/>
      <c r="G4" s="316" t="s">
        <v>408</v>
      </c>
      <c r="H4" s="317"/>
      <c r="I4" s="316" t="s">
        <v>420</v>
      </c>
      <c r="J4" s="318"/>
      <c r="K4" s="318"/>
      <c r="L4" s="318"/>
      <c r="M4" s="318"/>
      <c r="N4" s="318"/>
      <c r="O4" s="318"/>
      <c r="P4" s="317"/>
      <c r="Q4" s="148"/>
    </row>
    <row r="5" spans="3:17" ht="8.25" customHeight="1" x14ac:dyDescent="0.2">
      <c r="C5" s="4"/>
      <c r="D5" s="4"/>
      <c r="E5" s="4"/>
      <c r="F5" s="4"/>
      <c r="G5" s="4"/>
      <c r="H5" s="4"/>
      <c r="I5" s="4"/>
      <c r="J5" s="4"/>
      <c r="K5" s="4"/>
      <c r="L5" s="4"/>
      <c r="M5" s="4"/>
      <c r="N5" s="4"/>
      <c r="O5" s="4"/>
      <c r="P5" s="4"/>
      <c r="Q5" s="4"/>
    </row>
    <row r="6" spans="3:17" s="51" customFormat="1" ht="30" customHeight="1" x14ac:dyDescent="0.2">
      <c r="C6" s="109">
        <v>1</v>
      </c>
      <c r="D6" s="340" t="s">
        <v>205</v>
      </c>
      <c r="E6" s="341"/>
      <c r="F6" s="341"/>
      <c r="G6" s="341"/>
      <c r="H6" s="341"/>
      <c r="I6" s="341"/>
      <c r="J6" s="341"/>
      <c r="K6" s="341"/>
      <c r="L6" s="341"/>
      <c r="M6" s="341"/>
      <c r="N6" s="341"/>
      <c r="O6" s="341"/>
      <c r="P6" s="341"/>
      <c r="Q6" s="135"/>
    </row>
    <row r="7" spans="3:17" s="51" customFormat="1" ht="24.9" customHeight="1" x14ac:dyDescent="0.2">
      <c r="C7" s="110" t="s">
        <v>204</v>
      </c>
      <c r="D7" s="331" t="s">
        <v>343</v>
      </c>
      <c r="E7" s="332"/>
      <c r="F7" s="332"/>
      <c r="G7" s="332"/>
      <c r="H7" s="332"/>
      <c r="I7" s="332"/>
      <c r="J7" s="332"/>
      <c r="K7" s="332"/>
      <c r="L7" s="332"/>
      <c r="M7" s="332"/>
      <c r="N7" s="332"/>
      <c r="O7" s="332"/>
      <c r="P7" s="332"/>
      <c r="Q7" s="135"/>
    </row>
    <row r="8" spans="3:17" s="51" customFormat="1" ht="15" thickBot="1" x14ac:dyDescent="0.25">
      <c r="C8" s="136"/>
      <c r="D8" s="133"/>
      <c r="E8" s="133"/>
      <c r="F8" s="133"/>
      <c r="G8" s="53"/>
      <c r="H8" s="53"/>
      <c r="I8" s="53"/>
      <c r="J8" s="53"/>
      <c r="K8" s="53"/>
      <c r="L8" s="135"/>
      <c r="M8" s="135"/>
      <c r="N8" s="135"/>
      <c r="O8" s="53"/>
      <c r="P8" s="53" t="s">
        <v>340</v>
      </c>
      <c r="Q8" s="135"/>
    </row>
    <row r="9" spans="3:17" s="51" customFormat="1" ht="30" customHeight="1" thickBot="1" x14ac:dyDescent="0.25">
      <c r="C9" s="136" t="s">
        <v>1</v>
      </c>
      <c r="D9" s="315" t="s">
        <v>179</v>
      </c>
      <c r="E9" s="315"/>
      <c r="F9" s="315"/>
      <c r="G9" s="315"/>
      <c r="H9" s="315"/>
      <c r="I9" s="315"/>
      <c r="J9" s="315"/>
      <c r="K9" s="315"/>
      <c r="L9" s="315"/>
      <c r="M9" s="315"/>
      <c r="N9" s="315"/>
      <c r="O9" s="53" t="s">
        <v>74</v>
      </c>
      <c r="P9" s="140">
        <v>2712.0849696878859</v>
      </c>
      <c r="Q9" s="135"/>
    </row>
    <row r="10" spans="3:17" s="51" customFormat="1" ht="30" customHeight="1" thickBot="1" x14ac:dyDescent="0.25">
      <c r="C10" s="136" t="s">
        <v>2</v>
      </c>
      <c r="D10" s="315" t="s">
        <v>337</v>
      </c>
      <c r="E10" s="315"/>
      <c r="F10" s="315"/>
      <c r="G10" s="315"/>
      <c r="H10" s="315"/>
      <c r="I10" s="315"/>
      <c r="J10" s="315"/>
      <c r="K10" s="315"/>
      <c r="L10" s="315"/>
      <c r="M10" s="315"/>
      <c r="N10" s="315"/>
      <c r="O10" s="53" t="s">
        <v>74</v>
      </c>
      <c r="P10" s="140">
        <v>37.152175</v>
      </c>
      <c r="Q10" s="135"/>
    </row>
    <row r="11" spans="3:17" s="51" customFormat="1" ht="39.9" customHeight="1" thickBot="1" x14ac:dyDescent="0.25">
      <c r="C11" s="136" t="s">
        <v>3</v>
      </c>
      <c r="D11" s="336" t="s">
        <v>338</v>
      </c>
      <c r="E11" s="336"/>
      <c r="F11" s="336"/>
      <c r="G11" s="336"/>
      <c r="H11" s="336"/>
      <c r="I11" s="336"/>
      <c r="J11" s="336"/>
      <c r="K11" s="336"/>
      <c r="L11" s="336"/>
      <c r="M11" s="336"/>
      <c r="N11" s="336"/>
      <c r="O11" s="53" t="s">
        <v>74</v>
      </c>
      <c r="P11" s="140">
        <v>152.55000000000001</v>
      </c>
      <c r="Q11" s="135"/>
    </row>
    <row r="12" spans="3:17" s="51" customFormat="1" ht="39.9" customHeight="1" thickBot="1" x14ac:dyDescent="0.25">
      <c r="C12" s="136" t="s">
        <v>48</v>
      </c>
      <c r="D12" s="336" t="s">
        <v>339</v>
      </c>
      <c r="E12" s="336"/>
      <c r="F12" s="336"/>
      <c r="G12" s="336"/>
      <c r="H12" s="336"/>
      <c r="I12" s="336"/>
      <c r="J12" s="336"/>
      <c r="K12" s="336"/>
      <c r="L12" s="336"/>
      <c r="M12" s="336"/>
      <c r="N12" s="336"/>
      <c r="O12" s="53" t="s">
        <v>74</v>
      </c>
      <c r="P12" s="140">
        <v>1423.67</v>
      </c>
      <c r="Q12" s="135"/>
    </row>
    <row r="13" spans="3:17" s="51" customFormat="1" ht="39.9" customHeight="1" thickBot="1" x14ac:dyDescent="0.3">
      <c r="C13" s="136" t="s">
        <v>4</v>
      </c>
      <c r="D13" s="336" t="s">
        <v>206</v>
      </c>
      <c r="E13" s="336"/>
      <c r="F13" s="336"/>
      <c r="G13" s="336"/>
      <c r="H13" s="336"/>
      <c r="I13" s="336"/>
      <c r="J13" s="336"/>
      <c r="K13" s="336"/>
      <c r="L13" s="336"/>
      <c r="M13" s="336"/>
      <c r="N13" s="336"/>
      <c r="O13" s="53" t="s">
        <v>74</v>
      </c>
      <c r="P13" s="140">
        <v>2827.5013455414601</v>
      </c>
      <c r="Q13" s="135"/>
    </row>
    <row r="14" spans="3:17" s="51" customFormat="1" ht="45" customHeight="1" thickBot="1" x14ac:dyDescent="0.25">
      <c r="C14" s="136" t="s">
        <v>6</v>
      </c>
      <c r="D14" s="336" t="s">
        <v>341</v>
      </c>
      <c r="E14" s="336"/>
      <c r="F14" s="336"/>
      <c r="G14" s="336"/>
      <c r="H14" s="336"/>
      <c r="I14" s="336"/>
      <c r="J14" s="336"/>
      <c r="K14" s="336"/>
      <c r="L14" s="336"/>
      <c r="M14" s="336"/>
      <c r="N14" s="336"/>
      <c r="O14" s="53" t="s">
        <v>14</v>
      </c>
      <c r="P14" s="83">
        <f>IFERROR(P11/P12,"")</f>
        <v>0.10715264071027697</v>
      </c>
      <c r="Q14" s="135"/>
    </row>
    <row r="15" spans="3:17" s="256" customFormat="1" ht="39.9" hidden="1" customHeight="1" thickBot="1" x14ac:dyDescent="0.25">
      <c r="C15" s="253" t="s">
        <v>7</v>
      </c>
      <c r="D15" s="333" t="s">
        <v>256</v>
      </c>
      <c r="E15" s="333"/>
      <c r="F15" s="333"/>
      <c r="G15" s="333"/>
      <c r="H15" s="333"/>
      <c r="I15" s="333"/>
      <c r="J15" s="333"/>
      <c r="K15" s="333"/>
      <c r="L15" s="333"/>
      <c r="M15" s="333"/>
      <c r="N15" s="333"/>
      <c r="O15" s="254" t="s">
        <v>14</v>
      </c>
      <c r="P15" s="255"/>
    </row>
    <row r="16" spans="3:17" s="256" customFormat="1" ht="39.9" hidden="1" customHeight="1" thickBot="1" x14ac:dyDescent="0.25">
      <c r="C16" s="253" t="s">
        <v>49</v>
      </c>
      <c r="D16" s="333" t="s">
        <v>207</v>
      </c>
      <c r="E16" s="333"/>
      <c r="F16" s="333"/>
      <c r="G16" s="333"/>
      <c r="H16" s="333"/>
      <c r="I16" s="333"/>
      <c r="J16" s="333"/>
      <c r="K16" s="333"/>
      <c r="L16" s="333"/>
      <c r="M16" s="333"/>
      <c r="N16" s="333"/>
      <c r="O16" s="254" t="s">
        <v>14</v>
      </c>
      <c r="P16" s="255"/>
    </row>
    <row r="17" spans="3:17" s="51" customFormat="1" ht="30" customHeight="1" thickBot="1" x14ac:dyDescent="0.3">
      <c r="C17" s="136" t="s">
        <v>50</v>
      </c>
      <c r="D17" s="336" t="s">
        <v>270</v>
      </c>
      <c r="E17" s="315"/>
      <c r="F17" s="315"/>
      <c r="G17" s="315"/>
      <c r="H17" s="315"/>
      <c r="I17" s="315"/>
      <c r="J17" s="315"/>
      <c r="K17" s="315"/>
      <c r="L17" s="315"/>
      <c r="M17" s="315"/>
      <c r="N17" s="315"/>
      <c r="O17" s="53" t="s">
        <v>14</v>
      </c>
      <c r="P17" s="83">
        <v>5.39524407430522E-2</v>
      </c>
      <c r="Q17" s="135"/>
    </row>
    <row r="18" spans="3:17" s="51" customFormat="1" ht="30" customHeight="1" thickBot="1" x14ac:dyDescent="0.25">
      <c r="C18" s="136" t="s">
        <v>51</v>
      </c>
      <c r="D18" s="315" t="s">
        <v>39</v>
      </c>
      <c r="E18" s="315"/>
      <c r="F18" s="315"/>
      <c r="G18" s="315"/>
      <c r="H18" s="315"/>
      <c r="I18" s="315"/>
      <c r="J18" s="315"/>
      <c r="K18" s="315"/>
      <c r="L18" s="315"/>
      <c r="M18" s="315"/>
      <c r="N18" s="315"/>
      <c r="O18" s="53" t="s">
        <v>14</v>
      </c>
      <c r="P18" s="83">
        <v>1.6761027687947395E-2</v>
      </c>
      <c r="Q18" s="135"/>
    </row>
    <row r="19" spans="3:17" s="51" customFormat="1" ht="30" customHeight="1" thickBot="1" x14ac:dyDescent="0.3">
      <c r="C19" s="136" t="s">
        <v>114</v>
      </c>
      <c r="D19" s="326" t="s">
        <v>108</v>
      </c>
      <c r="E19" s="326"/>
      <c r="F19" s="326"/>
      <c r="G19" s="326"/>
      <c r="H19" s="326"/>
      <c r="I19" s="326"/>
      <c r="J19" s="326"/>
      <c r="K19" s="326"/>
      <c r="L19" s="326"/>
      <c r="M19" s="326"/>
      <c r="N19" s="326"/>
      <c r="O19" s="104" t="s">
        <v>14</v>
      </c>
      <c r="P19" s="83">
        <v>0.29013512016722948</v>
      </c>
      <c r="Q19" s="135"/>
    </row>
    <row r="20" spans="3:17" s="51" customFormat="1" ht="30" customHeight="1" thickBot="1" x14ac:dyDescent="0.25">
      <c r="C20" s="136" t="s">
        <v>126</v>
      </c>
      <c r="D20" s="326" t="s">
        <v>40</v>
      </c>
      <c r="E20" s="326"/>
      <c r="F20" s="326"/>
      <c r="G20" s="326"/>
      <c r="H20" s="326"/>
      <c r="I20" s="326"/>
      <c r="J20" s="326"/>
      <c r="K20" s="326"/>
      <c r="L20" s="326"/>
      <c r="M20" s="326"/>
      <c r="N20" s="326"/>
      <c r="O20" s="104" t="s">
        <v>14</v>
      </c>
      <c r="P20" s="83">
        <v>0</v>
      </c>
      <c r="Q20" s="135"/>
    </row>
    <row r="21" spans="3:17" ht="14.25" x14ac:dyDescent="0.2">
      <c r="C21" s="4"/>
      <c r="D21" s="4"/>
      <c r="E21" s="4"/>
      <c r="F21" s="4"/>
      <c r="G21" s="4"/>
      <c r="H21" s="4"/>
      <c r="I21" s="4"/>
      <c r="J21" s="4"/>
      <c r="K21" s="4"/>
      <c r="L21" s="4"/>
      <c r="M21" s="4"/>
      <c r="N21" s="4"/>
      <c r="O21" s="4"/>
      <c r="P21" s="4"/>
      <c r="Q21" s="4"/>
    </row>
    <row r="22" spans="3:17" s="51" customFormat="1" ht="20.25" customHeight="1" x14ac:dyDescent="0.2">
      <c r="C22" s="134" t="s">
        <v>208</v>
      </c>
      <c r="D22" s="134" t="s">
        <v>209</v>
      </c>
      <c r="E22" s="135"/>
      <c r="F22" s="135"/>
      <c r="G22" s="135"/>
      <c r="H22" s="135"/>
      <c r="I22" s="135"/>
      <c r="J22" s="135"/>
      <c r="K22" s="135"/>
      <c r="L22" s="135"/>
      <c r="M22" s="135"/>
      <c r="N22" s="135"/>
      <c r="O22" s="135"/>
      <c r="P22" s="135"/>
      <c r="Q22" s="135"/>
    </row>
    <row r="23" spans="3:17" ht="3.75" customHeight="1" x14ac:dyDescent="0.25">
      <c r="C23" s="5"/>
      <c r="D23" s="4"/>
      <c r="E23" s="4"/>
      <c r="F23" s="4"/>
      <c r="G23" s="4"/>
      <c r="H23" s="4"/>
      <c r="I23" s="4"/>
      <c r="J23" s="4"/>
      <c r="K23" s="4"/>
      <c r="L23" s="4"/>
      <c r="M23" s="4"/>
      <c r="N23" s="4"/>
      <c r="O23" s="29"/>
      <c r="P23" s="8"/>
      <c r="Q23" s="4"/>
    </row>
    <row r="24" spans="3:17" ht="3.75" customHeight="1" thickBot="1" x14ac:dyDescent="0.25">
      <c r="C24" s="4"/>
      <c r="D24" s="4"/>
      <c r="E24" s="4"/>
      <c r="F24" s="4"/>
      <c r="G24" s="4"/>
      <c r="H24" s="4"/>
      <c r="I24" s="4"/>
      <c r="J24" s="4"/>
      <c r="K24" s="4"/>
      <c r="L24" s="4"/>
      <c r="M24" s="4"/>
      <c r="N24" s="4"/>
      <c r="O24" s="4"/>
      <c r="P24" s="4"/>
      <c r="Q24" s="4"/>
    </row>
    <row r="25" spans="3:17" ht="45" customHeight="1" thickBot="1" x14ac:dyDescent="0.25">
      <c r="C25" s="54" t="s">
        <v>41</v>
      </c>
      <c r="D25" s="325" t="s">
        <v>344</v>
      </c>
      <c r="E25" s="337"/>
      <c r="F25" s="337"/>
      <c r="G25" s="337"/>
      <c r="H25" s="337"/>
      <c r="I25" s="337"/>
      <c r="J25" s="337"/>
      <c r="K25" s="335" t="s">
        <v>14</v>
      </c>
      <c r="L25" s="335"/>
      <c r="M25" s="4"/>
      <c r="N25" s="123"/>
      <c r="O25" s="125">
        <v>0.1072</v>
      </c>
      <c r="P25" s="122"/>
      <c r="Q25" s="4"/>
    </row>
    <row r="26" spans="3:17" s="51" customFormat="1" ht="39.9" customHeight="1" thickBot="1" x14ac:dyDescent="0.25">
      <c r="C26" s="143" t="s">
        <v>42</v>
      </c>
      <c r="D26" s="328" t="s">
        <v>211</v>
      </c>
      <c r="E26" s="328"/>
      <c r="F26" s="328"/>
      <c r="G26" s="328"/>
      <c r="H26" s="328"/>
      <c r="I26" s="328"/>
      <c r="J26" s="328"/>
      <c r="K26" s="322" t="s">
        <v>59</v>
      </c>
      <c r="L26" s="322"/>
      <c r="M26" s="143"/>
      <c r="N26" s="144"/>
      <c r="O26" s="118">
        <v>-87</v>
      </c>
      <c r="P26" s="260"/>
      <c r="Q26" s="135"/>
    </row>
    <row r="27" spans="3:17" s="51" customFormat="1" ht="39.9" customHeight="1" thickBot="1" x14ac:dyDescent="0.25">
      <c r="C27" s="143" t="s">
        <v>43</v>
      </c>
      <c r="D27" s="320" t="s">
        <v>210</v>
      </c>
      <c r="E27" s="321"/>
      <c r="F27" s="321"/>
      <c r="G27" s="321"/>
      <c r="H27" s="321"/>
      <c r="I27" s="321"/>
      <c r="J27" s="321"/>
      <c r="K27" s="322" t="s">
        <v>14</v>
      </c>
      <c r="L27" s="322"/>
      <c r="M27" s="143"/>
      <c r="N27" s="145"/>
      <c r="O27" s="124">
        <v>9.8500000000000004E-2</v>
      </c>
      <c r="P27" s="121"/>
      <c r="Q27" s="135"/>
    </row>
    <row r="28" spans="3:17" ht="48.75" customHeight="1" thickBot="1" x14ac:dyDescent="0.3">
      <c r="C28" s="135" t="s">
        <v>44</v>
      </c>
      <c r="D28" s="345" t="s">
        <v>345</v>
      </c>
      <c r="E28" s="326"/>
      <c r="F28" s="326"/>
      <c r="G28" s="326"/>
      <c r="H28" s="326"/>
      <c r="I28" s="326"/>
      <c r="J28" s="326"/>
      <c r="K28" s="335" t="s">
        <v>59</v>
      </c>
      <c r="L28" s="335"/>
      <c r="M28" s="4"/>
      <c r="N28" s="3"/>
      <c r="O28" s="137">
        <v>-125</v>
      </c>
      <c r="P28" s="120"/>
      <c r="Q28" s="4"/>
    </row>
    <row r="29" spans="3:17" ht="39.9" customHeight="1" thickBot="1" x14ac:dyDescent="0.3">
      <c r="C29" s="135" t="s">
        <v>45</v>
      </c>
      <c r="D29" s="325" t="s">
        <v>313</v>
      </c>
      <c r="E29" s="337"/>
      <c r="F29" s="337"/>
      <c r="G29" s="337"/>
      <c r="H29" s="337"/>
      <c r="I29" s="337"/>
      <c r="J29" s="337"/>
      <c r="K29" s="335" t="s">
        <v>14</v>
      </c>
      <c r="L29" s="335"/>
      <c r="M29" s="4"/>
      <c r="N29" s="117"/>
      <c r="O29" s="124">
        <f>IFERROR((O27+(O28/10000)),"")</f>
        <v>8.6000000000000007E-2</v>
      </c>
      <c r="P29" s="120"/>
      <c r="Q29" s="4"/>
    </row>
    <row r="30" spans="3:17" s="51" customFormat="1" ht="44.25" customHeight="1" thickBot="1" x14ac:dyDescent="0.3">
      <c r="C30" s="143" t="s">
        <v>46</v>
      </c>
      <c r="D30" s="346" t="s">
        <v>346</v>
      </c>
      <c r="E30" s="347"/>
      <c r="F30" s="347"/>
      <c r="G30" s="347"/>
      <c r="H30" s="347"/>
      <c r="I30" s="347"/>
      <c r="J30" s="347"/>
      <c r="K30" s="322" t="s">
        <v>59</v>
      </c>
      <c r="L30" s="322"/>
      <c r="M30" s="143"/>
      <c r="N30" s="146"/>
      <c r="O30" s="137">
        <v>-473</v>
      </c>
      <c r="P30" s="121"/>
      <c r="Q30" s="135"/>
    </row>
    <row r="31" spans="3:17" ht="39.9" customHeight="1" thickBot="1" x14ac:dyDescent="0.3">
      <c r="C31" s="143" t="s">
        <v>47</v>
      </c>
      <c r="D31" s="320" t="s">
        <v>212</v>
      </c>
      <c r="E31" s="321"/>
      <c r="F31" s="321"/>
      <c r="G31" s="321"/>
      <c r="H31" s="321"/>
      <c r="I31" s="321"/>
      <c r="J31" s="321"/>
      <c r="K31" s="322" t="s">
        <v>14</v>
      </c>
      <c r="L31" s="322"/>
      <c r="M31" s="147"/>
      <c r="N31" s="145"/>
      <c r="O31" s="124">
        <f>IFERROR(O27+(O30/10000),"")</f>
        <v>5.1200000000000002E-2</v>
      </c>
      <c r="P31" s="120"/>
      <c r="Q31" s="4"/>
    </row>
    <row r="32" spans="3:17" x14ac:dyDescent="0.25">
      <c r="C32" s="4"/>
      <c r="D32" s="4"/>
      <c r="E32" s="4"/>
      <c r="F32" s="4"/>
      <c r="G32" s="4"/>
      <c r="H32" s="4"/>
      <c r="I32" s="4"/>
      <c r="J32" s="4"/>
      <c r="K32" s="4"/>
      <c r="L32" s="4"/>
      <c r="M32" s="4"/>
      <c r="N32" s="4"/>
      <c r="O32" s="119"/>
      <c r="P32" s="4"/>
      <c r="Q32" s="4"/>
    </row>
    <row r="33" spans="3:17" ht="16.2" thickBot="1" x14ac:dyDescent="0.35">
      <c r="C33" s="323" t="s">
        <v>79</v>
      </c>
      <c r="D33" s="324"/>
      <c r="E33" s="324"/>
      <c r="F33" s="324"/>
      <c r="G33" s="324"/>
      <c r="H33" s="324"/>
      <c r="I33" s="324"/>
      <c r="J33" s="324"/>
      <c r="K33" s="324"/>
      <c r="L33" s="324"/>
      <c r="M33" s="324"/>
      <c r="N33" s="324"/>
      <c r="O33" s="55" t="s">
        <v>261</v>
      </c>
      <c r="P33" s="55" t="s">
        <v>74</v>
      </c>
      <c r="Q33" s="4"/>
    </row>
    <row r="34" spans="3:17" s="51" customFormat="1" ht="21" customHeight="1" thickBot="1" x14ac:dyDescent="0.3">
      <c r="C34" s="135" t="s">
        <v>82</v>
      </c>
      <c r="D34" s="326" t="s">
        <v>99</v>
      </c>
      <c r="E34" s="326"/>
      <c r="F34" s="326"/>
      <c r="G34" s="326"/>
      <c r="H34" s="326"/>
      <c r="I34" s="326"/>
      <c r="J34" s="326"/>
      <c r="K34" s="326"/>
      <c r="L34" s="326"/>
      <c r="M34" s="326"/>
      <c r="N34" s="327"/>
      <c r="O34" s="105">
        <v>0</v>
      </c>
      <c r="P34" s="107">
        <v>0</v>
      </c>
      <c r="Q34" s="135"/>
    </row>
    <row r="35" spans="3:17" s="51" customFormat="1" ht="21" customHeight="1" thickBot="1" x14ac:dyDescent="0.3">
      <c r="C35" s="135" t="s">
        <v>60</v>
      </c>
      <c r="D35" s="326" t="s">
        <v>113</v>
      </c>
      <c r="E35" s="326"/>
      <c r="F35" s="326"/>
      <c r="G35" s="326"/>
      <c r="H35" s="326"/>
      <c r="I35" s="326"/>
      <c r="J35" s="326"/>
      <c r="K35" s="326"/>
      <c r="L35" s="326"/>
      <c r="M35" s="326"/>
      <c r="N35" s="327"/>
      <c r="O35" s="105">
        <v>0</v>
      </c>
      <c r="P35" s="107">
        <v>0</v>
      </c>
      <c r="Q35" s="135"/>
    </row>
    <row r="36" spans="3:17" s="51" customFormat="1" ht="21" customHeight="1" thickBot="1" x14ac:dyDescent="0.3">
      <c r="C36" s="135" t="s">
        <v>80</v>
      </c>
      <c r="D36" s="326" t="s">
        <v>247</v>
      </c>
      <c r="E36" s="326"/>
      <c r="F36" s="326"/>
      <c r="G36" s="326"/>
      <c r="H36" s="326"/>
      <c r="I36" s="326"/>
      <c r="J36" s="326"/>
      <c r="K36" s="326"/>
      <c r="L36" s="326"/>
      <c r="M36" s="326"/>
      <c r="N36" s="327"/>
      <c r="O36" s="105">
        <v>38</v>
      </c>
      <c r="P36" s="107">
        <v>5.64</v>
      </c>
      <c r="Q36" s="135"/>
    </row>
    <row r="37" spans="3:17" ht="6" customHeight="1" thickBot="1" x14ac:dyDescent="0.3">
      <c r="C37" s="4"/>
      <c r="D37" s="135"/>
      <c r="E37" s="135"/>
      <c r="F37" s="135"/>
      <c r="G37" s="135"/>
      <c r="H37" s="135"/>
      <c r="I37" s="135"/>
      <c r="J37" s="135"/>
      <c r="K37" s="135"/>
      <c r="L37" s="135"/>
      <c r="M37" s="135"/>
      <c r="N37" s="135"/>
      <c r="O37" s="106"/>
      <c r="P37" s="108"/>
      <c r="Q37" s="4"/>
    </row>
    <row r="38" spans="3:17" s="51" customFormat="1" ht="35.25" customHeight="1" thickBot="1" x14ac:dyDescent="0.3">
      <c r="C38" s="56" t="s">
        <v>81</v>
      </c>
      <c r="D38" s="325" t="s">
        <v>347</v>
      </c>
      <c r="E38" s="326"/>
      <c r="F38" s="326"/>
      <c r="G38" s="326"/>
      <c r="H38" s="326"/>
      <c r="I38" s="326"/>
      <c r="J38" s="326"/>
      <c r="K38" s="326"/>
      <c r="L38" s="326"/>
      <c r="M38" s="326"/>
      <c r="N38" s="311"/>
      <c r="O38" s="138">
        <f>IFERROR(IF(MAX(O34:O36)=0,"0",MAX(O34:O36)),"-")</f>
        <v>38</v>
      </c>
      <c r="P38" s="139">
        <f>IFERROR(IF(MAX(P34:P36)=0,"0",MAX(P34:P36)),"-")</f>
        <v>5.64</v>
      </c>
      <c r="Q38" s="136"/>
    </row>
    <row r="39" spans="3:17" s="151" customFormat="1" ht="32.25" customHeight="1" x14ac:dyDescent="0.25">
      <c r="C39" s="342" t="s">
        <v>399</v>
      </c>
      <c r="D39" s="343"/>
      <c r="E39" s="343"/>
      <c r="F39" s="343"/>
      <c r="G39" s="343"/>
      <c r="H39" s="343"/>
      <c r="I39" s="343"/>
      <c r="J39" s="343"/>
      <c r="K39" s="343"/>
      <c r="L39" s="343"/>
      <c r="M39" s="343"/>
      <c r="N39" s="343"/>
      <c r="O39" s="343"/>
      <c r="P39" s="343"/>
      <c r="Q39" s="150"/>
    </row>
    <row r="40" spans="3:17" ht="21" customHeight="1" x14ac:dyDescent="0.25">
      <c r="C40" s="4"/>
      <c r="D40" s="4"/>
      <c r="E40" s="4"/>
      <c r="F40" s="4"/>
      <c r="G40" s="4"/>
      <c r="H40" s="4"/>
      <c r="I40" s="4"/>
      <c r="J40" s="4"/>
      <c r="K40" s="4"/>
      <c r="L40" s="4"/>
      <c r="M40" s="4"/>
      <c r="N40" s="4"/>
      <c r="O40" s="4"/>
      <c r="P40" s="4"/>
      <c r="Q40" s="4"/>
    </row>
    <row r="41" spans="3:17" x14ac:dyDescent="0.25">
      <c r="C41" s="4"/>
      <c r="D41" s="4"/>
      <c r="E41" s="4"/>
      <c r="F41" s="4"/>
      <c r="G41" s="4"/>
      <c r="H41" s="4"/>
      <c r="I41" s="4"/>
      <c r="J41" s="4"/>
      <c r="K41" s="4"/>
      <c r="L41" s="4"/>
      <c r="M41" s="4"/>
      <c r="N41" s="4"/>
      <c r="O41" s="4"/>
      <c r="P41" s="4"/>
      <c r="Q41" s="4"/>
    </row>
    <row r="42" spans="3:17" x14ac:dyDescent="0.25">
      <c r="C42" s="4"/>
      <c r="D42" s="4"/>
      <c r="E42" s="4"/>
      <c r="F42" s="4"/>
      <c r="G42" s="4"/>
      <c r="H42" s="4"/>
      <c r="I42" s="4"/>
      <c r="J42" s="4"/>
      <c r="K42" s="4"/>
      <c r="L42" s="4"/>
      <c r="M42" s="4"/>
      <c r="N42" s="4"/>
      <c r="O42" s="4"/>
      <c r="P42" s="4"/>
      <c r="Q42" s="4"/>
    </row>
    <row r="43" spans="3:17" x14ac:dyDescent="0.25">
      <c r="C43" s="4"/>
      <c r="D43" s="4"/>
      <c r="E43" s="4"/>
      <c r="F43" s="4"/>
      <c r="G43" s="4"/>
      <c r="H43" s="4"/>
      <c r="I43" s="4"/>
      <c r="J43" s="4"/>
      <c r="K43" s="4"/>
      <c r="L43" s="4"/>
      <c r="M43" s="4"/>
      <c r="N43" s="4"/>
      <c r="O43" s="4"/>
      <c r="P43" s="4"/>
      <c r="Q43" s="4"/>
    </row>
    <row r="44" spans="3:17" x14ac:dyDescent="0.25">
      <c r="C44" s="4"/>
      <c r="D44" s="4"/>
      <c r="E44" s="4"/>
      <c r="F44" s="4"/>
      <c r="G44" s="4"/>
      <c r="H44" s="4"/>
      <c r="I44" s="4"/>
      <c r="J44" s="4"/>
      <c r="K44" s="4"/>
      <c r="L44" s="4"/>
      <c r="M44" s="4"/>
      <c r="N44" s="4"/>
      <c r="O44" s="4"/>
      <c r="P44" s="4"/>
      <c r="Q44" s="4"/>
    </row>
    <row r="45" spans="3:17" x14ac:dyDescent="0.25">
      <c r="C45" s="4"/>
      <c r="D45" s="4"/>
      <c r="E45" s="4"/>
      <c r="F45" s="4"/>
      <c r="G45" s="4"/>
      <c r="H45" s="4"/>
      <c r="I45" s="4"/>
      <c r="J45" s="4"/>
      <c r="K45" s="4"/>
      <c r="L45" s="4"/>
      <c r="M45" s="4"/>
      <c r="N45" s="4"/>
      <c r="O45" s="4"/>
      <c r="P45" s="4"/>
      <c r="Q45" s="4"/>
    </row>
    <row r="46" spans="3:17" x14ac:dyDescent="0.25">
      <c r="C46" s="4"/>
      <c r="D46" s="4"/>
      <c r="E46" s="4"/>
      <c r="F46" s="4"/>
      <c r="G46" s="4"/>
      <c r="H46" s="4"/>
      <c r="I46" s="4"/>
      <c r="J46" s="4"/>
      <c r="K46" s="4"/>
      <c r="L46" s="4"/>
      <c r="M46" s="4"/>
      <c r="N46" s="4"/>
      <c r="O46" s="4"/>
      <c r="P46" s="4"/>
      <c r="Q46" s="4"/>
    </row>
    <row r="47" spans="3:17" x14ac:dyDescent="0.25">
      <c r="C47" s="4"/>
      <c r="D47" s="4"/>
      <c r="E47" s="4"/>
      <c r="F47" s="4"/>
      <c r="G47" s="4"/>
      <c r="H47" s="4"/>
      <c r="I47" s="4"/>
      <c r="J47" s="4"/>
      <c r="K47" s="4"/>
      <c r="L47" s="4"/>
      <c r="M47" s="4"/>
      <c r="N47" s="4"/>
      <c r="O47" s="4"/>
      <c r="P47" s="4"/>
      <c r="Q47" s="4"/>
    </row>
    <row r="48" spans="3:17" x14ac:dyDescent="0.25">
      <c r="C48" s="4"/>
      <c r="D48" s="4"/>
      <c r="E48" s="4"/>
      <c r="F48" s="4"/>
      <c r="G48" s="4"/>
      <c r="H48" s="4"/>
      <c r="I48" s="4"/>
      <c r="J48" s="4"/>
      <c r="K48" s="4"/>
      <c r="L48" s="4"/>
      <c r="M48" s="4"/>
      <c r="N48" s="4"/>
      <c r="O48" s="4"/>
      <c r="P48" s="4"/>
      <c r="Q48" s="4"/>
    </row>
    <row r="49" spans="3:17" x14ac:dyDescent="0.25">
      <c r="C49" s="4"/>
      <c r="D49" s="4"/>
      <c r="E49" s="4"/>
      <c r="F49" s="4"/>
      <c r="G49" s="4"/>
      <c r="H49" s="4"/>
      <c r="I49" s="4"/>
      <c r="J49" s="4"/>
      <c r="K49" s="4"/>
      <c r="L49" s="4"/>
      <c r="M49" s="4"/>
      <c r="N49" s="4"/>
      <c r="O49" s="4"/>
      <c r="P49" s="4"/>
      <c r="Q49" s="4"/>
    </row>
    <row r="50" spans="3:17" x14ac:dyDescent="0.25">
      <c r="C50" s="4"/>
      <c r="D50" s="4"/>
      <c r="E50" s="4"/>
      <c r="F50" s="4"/>
      <c r="G50" s="4"/>
      <c r="H50" s="4"/>
      <c r="I50" s="4"/>
      <c r="J50" s="4"/>
      <c r="K50" s="4"/>
      <c r="L50" s="4"/>
      <c r="M50" s="4"/>
      <c r="N50" s="4"/>
      <c r="O50" s="4"/>
      <c r="P50" s="4"/>
      <c r="Q50" s="4"/>
    </row>
    <row r="51" spans="3:17" x14ac:dyDescent="0.25">
      <c r="C51" s="4"/>
      <c r="D51" s="4"/>
      <c r="E51" s="4"/>
      <c r="F51" s="4"/>
      <c r="G51" s="4"/>
      <c r="H51" s="4"/>
      <c r="I51" s="4"/>
      <c r="J51" s="4"/>
      <c r="K51" s="4"/>
      <c r="L51" s="4"/>
      <c r="M51" s="4"/>
      <c r="N51" s="4"/>
      <c r="O51" s="4"/>
      <c r="P51" s="4"/>
      <c r="Q51" s="4"/>
    </row>
    <row r="52" spans="3:17" x14ac:dyDescent="0.25">
      <c r="C52" s="4"/>
      <c r="D52" s="4"/>
      <c r="E52" s="4"/>
      <c r="F52" s="4"/>
      <c r="G52" s="4"/>
      <c r="H52" s="4"/>
      <c r="I52" s="4"/>
      <c r="J52" s="4"/>
      <c r="K52" s="4"/>
      <c r="L52" s="4"/>
      <c r="M52" s="4"/>
      <c r="N52" s="4"/>
      <c r="O52" s="4"/>
      <c r="P52" s="4"/>
      <c r="Q52" s="4"/>
    </row>
    <row r="53" spans="3:17" x14ac:dyDescent="0.25">
      <c r="C53" s="4"/>
      <c r="D53" s="4"/>
      <c r="E53" s="4"/>
      <c r="F53" s="4"/>
      <c r="G53" s="4"/>
      <c r="H53" s="4"/>
      <c r="I53" s="4"/>
      <c r="J53" s="4"/>
      <c r="K53" s="4"/>
      <c r="L53" s="4"/>
      <c r="M53" s="4"/>
      <c r="N53" s="4"/>
      <c r="O53" s="4"/>
      <c r="P53" s="4"/>
      <c r="Q53" s="4"/>
    </row>
    <row r="54" spans="3:17" x14ac:dyDescent="0.25">
      <c r="C54" s="4"/>
      <c r="D54" s="4"/>
      <c r="E54" s="4"/>
      <c r="F54" s="4"/>
      <c r="G54" s="4"/>
      <c r="H54" s="4"/>
      <c r="I54" s="4"/>
      <c r="J54" s="4"/>
      <c r="K54" s="4"/>
      <c r="L54" s="4"/>
      <c r="M54" s="4"/>
      <c r="N54" s="4"/>
      <c r="O54" s="4"/>
      <c r="P54" s="4"/>
      <c r="Q54" s="4"/>
    </row>
    <row r="55" spans="3:17" x14ac:dyDescent="0.25">
      <c r="C55" s="4"/>
      <c r="D55" s="4"/>
      <c r="E55" s="4"/>
      <c r="F55" s="4"/>
      <c r="G55" s="4"/>
      <c r="H55" s="4"/>
      <c r="I55" s="4"/>
      <c r="J55" s="4"/>
      <c r="K55" s="4"/>
      <c r="L55" s="4"/>
      <c r="M55" s="4"/>
      <c r="N55" s="4"/>
      <c r="O55" s="4"/>
      <c r="P55" s="4"/>
      <c r="Q55" s="4"/>
    </row>
    <row r="56" spans="3:17" x14ac:dyDescent="0.25">
      <c r="C56" s="4"/>
      <c r="D56" s="4"/>
      <c r="E56" s="4"/>
      <c r="F56" s="4"/>
      <c r="G56" s="4"/>
      <c r="H56" s="4"/>
      <c r="I56" s="4"/>
      <c r="J56" s="4"/>
      <c r="K56" s="4"/>
      <c r="L56" s="4"/>
      <c r="M56" s="4"/>
      <c r="N56" s="4"/>
      <c r="O56" s="4"/>
      <c r="P56" s="4"/>
      <c r="Q56" s="4"/>
    </row>
    <row r="57" spans="3:17" ht="24.75" customHeight="1" x14ac:dyDescent="0.25">
      <c r="C57" s="4"/>
      <c r="D57" s="4"/>
      <c r="E57" s="4"/>
      <c r="F57" s="4"/>
      <c r="G57" s="4"/>
      <c r="H57" s="4"/>
      <c r="I57" s="4"/>
      <c r="J57" s="4"/>
      <c r="K57" s="4"/>
      <c r="L57" s="4"/>
      <c r="M57" s="4"/>
      <c r="N57" s="4"/>
      <c r="O57" s="4"/>
      <c r="P57" s="4"/>
      <c r="Q57" s="4"/>
    </row>
    <row r="58" spans="3:17" ht="45.75" customHeight="1" x14ac:dyDescent="0.25">
      <c r="C58" s="134" t="s">
        <v>213</v>
      </c>
      <c r="D58" s="344" t="s">
        <v>353</v>
      </c>
      <c r="E58" s="344"/>
      <c r="F58" s="344"/>
      <c r="G58" s="344"/>
      <c r="H58" s="344"/>
      <c r="I58" s="344"/>
      <c r="J58" s="344"/>
      <c r="K58" s="344"/>
      <c r="L58" s="344"/>
      <c r="M58" s="344"/>
      <c r="N58" s="344"/>
      <c r="O58" s="344"/>
      <c r="P58" s="344"/>
      <c r="Q58" s="4"/>
    </row>
    <row r="59" spans="3:17" s="51" customFormat="1" ht="6" customHeight="1" x14ac:dyDescent="0.25">
      <c r="C59" s="319"/>
      <c r="D59" s="319"/>
      <c r="E59" s="319"/>
      <c r="F59" s="319"/>
      <c r="G59" s="319"/>
      <c r="H59" s="319"/>
      <c r="I59" s="319"/>
      <c r="J59" s="319"/>
      <c r="K59" s="319"/>
      <c r="L59" s="319"/>
      <c r="M59" s="319"/>
      <c r="N59" s="319"/>
      <c r="O59" s="319"/>
      <c r="P59" s="319"/>
      <c r="Q59" s="135"/>
    </row>
    <row r="60" spans="3:17" s="51" customFormat="1" ht="30" customHeight="1" thickBot="1" x14ac:dyDescent="0.3">
      <c r="C60" s="298" t="s">
        <v>227</v>
      </c>
      <c r="D60" s="299"/>
      <c r="E60" s="299"/>
      <c r="F60" s="299"/>
      <c r="G60" s="299"/>
      <c r="H60" s="299"/>
      <c r="I60" s="299"/>
      <c r="J60" s="299"/>
      <c r="K60" s="299"/>
      <c r="L60" s="299"/>
      <c r="M60" s="299"/>
      <c r="N60" s="329" t="s">
        <v>264</v>
      </c>
      <c r="O60" s="329"/>
      <c r="P60" s="330"/>
      <c r="Q60" s="135"/>
    </row>
    <row r="61" spans="3:17" s="51" customFormat="1" ht="37.5" customHeight="1" thickBot="1" x14ac:dyDescent="0.3">
      <c r="C61" s="52" t="s">
        <v>154</v>
      </c>
      <c r="D61" s="311" t="s">
        <v>214</v>
      </c>
      <c r="E61" s="310"/>
      <c r="F61" s="310"/>
      <c r="G61" s="310"/>
      <c r="H61" s="310"/>
      <c r="I61" s="310"/>
      <c r="J61" s="310"/>
      <c r="K61" s="310"/>
      <c r="L61" s="310"/>
      <c r="M61" s="310"/>
      <c r="N61" s="306">
        <v>28.699601000000001</v>
      </c>
      <c r="O61" s="307"/>
      <c r="P61" s="308"/>
      <c r="Q61" s="135"/>
    </row>
    <row r="62" spans="3:17" s="51" customFormat="1" ht="37.5" customHeight="1" thickBot="1" x14ac:dyDescent="0.3">
      <c r="C62" s="52" t="s">
        <v>155</v>
      </c>
      <c r="D62" s="311" t="s">
        <v>215</v>
      </c>
      <c r="E62" s="310"/>
      <c r="F62" s="310"/>
      <c r="G62" s="310"/>
      <c r="H62" s="310"/>
      <c r="I62" s="310"/>
      <c r="J62" s="310"/>
      <c r="K62" s="310"/>
      <c r="L62" s="310"/>
      <c r="M62" s="310"/>
      <c r="N62" s="303">
        <v>0</v>
      </c>
      <c r="O62" s="304"/>
      <c r="P62" s="305"/>
      <c r="Q62" s="135"/>
    </row>
    <row r="63" spans="3:17" s="51" customFormat="1" ht="37.5" customHeight="1" thickBot="1" x14ac:dyDescent="0.3">
      <c r="C63" s="52" t="s">
        <v>156</v>
      </c>
      <c r="D63" s="309" t="s">
        <v>348</v>
      </c>
      <c r="E63" s="310"/>
      <c r="F63" s="310"/>
      <c r="G63" s="310"/>
      <c r="H63" s="310"/>
      <c r="I63" s="310"/>
      <c r="J63" s="310"/>
      <c r="K63" s="310"/>
      <c r="L63" s="310"/>
      <c r="M63" s="310"/>
      <c r="N63" s="303">
        <v>0</v>
      </c>
      <c r="O63" s="304"/>
      <c r="P63" s="305"/>
      <c r="Q63" s="135"/>
    </row>
    <row r="64" spans="3:17" ht="30" customHeight="1" thickBot="1" x14ac:dyDescent="0.3">
      <c r="C64" s="298" t="s">
        <v>109</v>
      </c>
      <c r="D64" s="299"/>
      <c r="E64" s="299"/>
      <c r="F64" s="299"/>
      <c r="G64" s="299"/>
      <c r="H64" s="299"/>
      <c r="I64" s="299"/>
      <c r="J64" s="299"/>
      <c r="K64" s="299"/>
      <c r="L64" s="299"/>
      <c r="M64" s="299"/>
      <c r="N64" s="300" t="s">
        <v>265</v>
      </c>
      <c r="O64" s="301"/>
      <c r="P64" s="302"/>
      <c r="Q64" s="4"/>
    </row>
    <row r="65" spans="3:17" s="51" customFormat="1" ht="34.5" customHeight="1" thickBot="1" x14ac:dyDescent="0.3">
      <c r="C65" s="52" t="s">
        <v>157</v>
      </c>
      <c r="D65" s="311" t="s">
        <v>104</v>
      </c>
      <c r="E65" s="310"/>
      <c r="F65" s="310"/>
      <c r="G65" s="310"/>
      <c r="H65" s="310"/>
      <c r="I65" s="310"/>
      <c r="J65" s="310"/>
      <c r="K65" s="310"/>
      <c r="L65" s="310"/>
      <c r="M65" s="310"/>
      <c r="N65" s="306">
        <v>0</v>
      </c>
      <c r="O65" s="307"/>
      <c r="P65" s="308"/>
      <c r="Q65" s="135"/>
    </row>
    <row r="66" spans="3:17" s="51" customFormat="1" ht="34.5" customHeight="1" thickBot="1" x14ac:dyDescent="0.3">
      <c r="C66" s="52" t="s">
        <v>158</v>
      </c>
      <c r="D66" s="311" t="s">
        <v>105</v>
      </c>
      <c r="E66" s="310"/>
      <c r="F66" s="310"/>
      <c r="G66" s="310"/>
      <c r="H66" s="310"/>
      <c r="I66" s="310"/>
      <c r="J66" s="310"/>
      <c r="K66" s="310"/>
      <c r="L66" s="310"/>
      <c r="M66" s="310"/>
      <c r="N66" s="303">
        <v>0</v>
      </c>
      <c r="O66" s="304"/>
      <c r="P66" s="305"/>
      <c r="Q66" s="135"/>
    </row>
    <row r="67" spans="3:17" s="51" customFormat="1" ht="34.5" customHeight="1" thickBot="1" x14ac:dyDescent="0.3">
      <c r="C67" s="52" t="s">
        <v>159</v>
      </c>
      <c r="D67" s="311" t="s">
        <v>106</v>
      </c>
      <c r="E67" s="310"/>
      <c r="F67" s="310"/>
      <c r="G67" s="310"/>
      <c r="H67" s="310"/>
      <c r="I67" s="310"/>
      <c r="J67" s="310"/>
      <c r="K67" s="310"/>
      <c r="L67" s="310"/>
      <c r="M67" s="310"/>
      <c r="N67" s="303">
        <v>0</v>
      </c>
      <c r="O67" s="304"/>
      <c r="P67" s="305"/>
      <c r="Q67" s="135"/>
    </row>
    <row r="68" spans="3:17" ht="30" customHeight="1" thickBot="1" x14ac:dyDescent="0.3">
      <c r="C68" s="111" t="s">
        <v>175</v>
      </c>
      <c r="D68" s="112"/>
      <c r="E68" s="112"/>
      <c r="F68" s="112"/>
      <c r="G68" s="112"/>
      <c r="H68" s="112"/>
      <c r="I68" s="112"/>
      <c r="J68" s="112"/>
      <c r="K68" s="112"/>
      <c r="L68" s="112"/>
      <c r="M68" s="112"/>
      <c r="N68" s="300" t="s">
        <v>217</v>
      </c>
      <c r="O68" s="301"/>
      <c r="P68" s="302"/>
      <c r="Q68" s="4"/>
    </row>
    <row r="69" spans="3:17" s="51" customFormat="1" ht="32.25" customHeight="1" thickBot="1" x14ac:dyDescent="0.3">
      <c r="C69" s="52" t="s">
        <v>160</v>
      </c>
      <c r="D69" s="309" t="s">
        <v>349</v>
      </c>
      <c r="E69" s="310"/>
      <c r="F69" s="310"/>
      <c r="G69" s="310"/>
      <c r="H69" s="310"/>
      <c r="I69" s="310"/>
      <c r="J69" s="310"/>
      <c r="K69" s="310"/>
      <c r="L69" s="310"/>
      <c r="M69" s="310"/>
      <c r="N69" s="303">
        <v>0</v>
      </c>
      <c r="O69" s="304"/>
      <c r="P69" s="305"/>
      <c r="Q69" s="135"/>
    </row>
  </sheetData>
  <mergeCells count="61">
    <mergeCell ref="C39:P39"/>
    <mergeCell ref="D58:P58"/>
    <mergeCell ref="D9:N9"/>
    <mergeCell ref="D10:N10"/>
    <mergeCell ref="D18:N18"/>
    <mergeCell ref="D19:N19"/>
    <mergeCell ref="D11:N11"/>
    <mergeCell ref="K30:L30"/>
    <mergeCell ref="D28:J28"/>
    <mergeCell ref="D29:J29"/>
    <mergeCell ref="K28:L28"/>
    <mergeCell ref="K29:L29"/>
    <mergeCell ref="D30:J30"/>
    <mergeCell ref="D7:P7"/>
    <mergeCell ref="D16:N16"/>
    <mergeCell ref="C3:E3"/>
    <mergeCell ref="K25:L25"/>
    <mergeCell ref="D17:N17"/>
    <mergeCell ref="D20:N20"/>
    <mergeCell ref="D25:J25"/>
    <mergeCell ref="O3:P3"/>
    <mergeCell ref="D6:P6"/>
    <mergeCell ref="D12:N12"/>
    <mergeCell ref="D13:N13"/>
    <mergeCell ref="D14:N14"/>
    <mergeCell ref="D15:N15"/>
    <mergeCell ref="C60:M60"/>
    <mergeCell ref="N60:P60"/>
    <mergeCell ref="D63:M63"/>
    <mergeCell ref="D62:M62"/>
    <mergeCell ref="N62:P62"/>
    <mergeCell ref="N63:P63"/>
    <mergeCell ref="D61:M61"/>
    <mergeCell ref="N61:P61"/>
    <mergeCell ref="C2:P2"/>
    <mergeCell ref="D4:E4"/>
    <mergeCell ref="G4:H4"/>
    <mergeCell ref="I4:P4"/>
    <mergeCell ref="C59:P59"/>
    <mergeCell ref="D31:J31"/>
    <mergeCell ref="K31:L31"/>
    <mergeCell ref="C33:N33"/>
    <mergeCell ref="D38:N38"/>
    <mergeCell ref="D36:N36"/>
    <mergeCell ref="K26:L26"/>
    <mergeCell ref="D27:J27"/>
    <mergeCell ref="K27:L27"/>
    <mergeCell ref="D26:J26"/>
    <mergeCell ref="D35:N35"/>
    <mergeCell ref="D34:N34"/>
    <mergeCell ref="C64:M64"/>
    <mergeCell ref="N64:P64"/>
    <mergeCell ref="N69:P69"/>
    <mergeCell ref="N65:P65"/>
    <mergeCell ref="N66:P66"/>
    <mergeCell ref="N68:P68"/>
    <mergeCell ref="D69:M69"/>
    <mergeCell ref="D67:M67"/>
    <mergeCell ref="N67:P67"/>
    <mergeCell ref="D66:M66"/>
    <mergeCell ref="D65:M65"/>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zoomScale="70" zoomScaleNormal="85" zoomScaleSheetLayoutView="70" workbookViewId="0"/>
  </sheetViews>
  <sheetFormatPr defaultColWidth="9" defaultRowHeight="13.8" x14ac:dyDescent="0.25"/>
  <cols>
    <col min="1" max="1" width="9" style="22"/>
    <col min="2" max="2" width="5" style="22" customWidth="1"/>
    <col min="3" max="3" width="31.59765625" style="22" customWidth="1"/>
    <col min="4" max="4" width="2.19921875" style="22" customWidth="1"/>
    <col min="5" max="5" width="3.59765625" style="22" customWidth="1"/>
    <col min="6" max="6" width="2.8984375" style="22" customWidth="1"/>
    <col min="7" max="7" width="2.09765625" style="22" customWidth="1"/>
    <col min="8" max="8" width="27.19921875" style="22" customWidth="1"/>
    <col min="9" max="9" width="15.69921875" style="22" customWidth="1"/>
    <col min="10" max="10" width="13.19921875" style="22" customWidth="1"/>
    <col min="11" max="11" width="6.5" style="22" customWidth="1"/>
    <col min="12" max="12" width="7.59765625" style="22" customWidth="1"/>
    <col min="13" max="13" width="6.3984375" style="22" customWidth="1"/>
    <col min="14" max="14" width="7.69921875" style="22" customWidth="1"/>
    <col min="15" max="15" width="6.19921875" style="22" customWidth="1"/>
    <col min="16" max="16" width="9.59765625" style="22" customWidth="1"/>
    <col min="17" max="17" width="6.5" style="22" customWidth="1"/>
    <col min="18" max="18" width="9.5" style="22" customWidth="1"/>
    <col min="19" max="19" width="7.8984375" style="22" customWidth="1"/>
    <col min="20" max="20" width="3.8984375" style="22" customWidth="1"/>
    <col min="21" max="21" width="1.3984375" style="22" customWidth="1"/>
    <col min="22" max="16384" width="9" style="22"/>
  </cols>
  <sheetData>
    <row r="1" spans="2:21" s="20" customFormat="1" ht="15" thickBot="1" x14ac:dyDescent="0.25"/>
    <row r="2" spans="2:21" s="20" customFormat="1" ht="24.75" customHeight="1" thickBot="1" x14ac:dyDescent="0.25">
      <c r="B2" s="312" t="s">
        <v>342</v>
      </c>
      <c r="C2" s="313"/>
      <c r="D2" s="313"/>
      <c r="E2" s="313"/>
      <c r="F2" s="313"/>
      <c r="G2" s="313"/>
      <c r="H2" s="313"/>
      <c r="I2" s="313"/>
      <c r="J2" s="313"/>
      <c r="K2" s="313"/>
      <c r="L2" s="313"/>
      <c r="M2" s="313"/>
      <c r="N2" s="313"/>
      <c r="O2" s="313"/>
      <c r="P2" s="313"/>
      <c r="Q2" s="313"/>
      <c r="R2" s="313"/>
      <c r="S2" s="313"/>
      <c r="T2" s="314"/>
      <c r="U2" s="141"/>
    </row>
    <row r="3" spans="2:21" s="20" customFormat="1" ht="15" customHeight="1" thickBot="1" x14ac:dyDescent="0.3">
      <c r="B3" s="16"/>
      <c r="C3" s="1"/>
      <c r="D3" s="1"/>
      <c r="E3" s="2"/>
      <c r="F3" s="1"/>
      <c r="G3" s="1"/>
      <c r="H3" s="1"/>
      <c r="I3" s="1"/>
      <c r="J3" s="1"/>
      <c r="K3"/>
      <c r="L3" s="142"/>
      <c r="M3" s="142"/>
      <c r="N3" s="425" t="s">
        <v>200</v>
      </c>
      <c r="O3" s="426"/>
      <c r="P3" s="426"/>
      <c r="Q3" s="427"/>
      <c r="R3" s="4"/>
      <c r="S3" s="4"/>
      <c r="T3" s="4"/>
      <c r="U3" s="4"/>
    </row>
    <row r="4" spans="2:21" s="20" customFormat="1" ht="15" thickBot="1" x14ac:dyDescent="0.25">
      <c r="B4" s="3"/>
      <c r="C4" s="399" t="s">
        <v>0</v>
      </c>
      <c r="D4" s="399"/>
      <c r="E4" s="400"/>
      <c r="F4" s="316" t="s">
        <v>408</v>
      </c>
      <c r="G4" s="318"/>
      <c r="H4" s="318"/>
      <c r="I4" s="432" t="s">
        <v>420</v>
      </c>
      <c r="J4" s="433"/>
      <c r="K4" s="433"/>
      <c r="L4" s="433"/>
      <c r="M4" s="433"/>
      <c r="N4" s="433"/>
      <c r="O4" s="433"/>
      <c r="P4" s="433"/>
      <c r="Q4" s="434"/>
      <c r="R4" s="4"/>
      <c r="S4" s="4"/>
      <c r="T4" s="4"/>
      <c r="U4" s="4"/>
    </row>
    <row r="5" spans="2:21" s="20" customFormat="1" ht="14.25" x14ac:dyDescent="0.2">
      <c r="B5" s="3"/>
      <c r="C5" s="14"/>
      <c r="D5" s="14"/>
      <c r="E5" s="14"/>
      <c r="F5" s="15"/>
      <c r="G5" s="15"/>
      <c r="H5" s="15"/>
      <c r="I5" s="15"/>
      <c r="J5" s="15"/>
      <c r="K5" s="15"/>
      <c r="L5" s="15"/>
      <c r="M5" s="3"/>
      <c r="N5" s="3"/>
      <c r="O5" s="4"/>
      <c r="P5" s="4"/>
      <c r="Q5" s="4"/>
      <c r="R5" s="4"/>
      <c r="S5" s="4"/>
      <c r="T5" s="4"/>
      <c r="U5" s="4"/>
    </row>
    <row r="6" spans="2:21" s="20" customFormat="1" ht="23.25" x14ac:dyDescent="0.35">
      <c r="B6" s="59" t="s">
        <v>202</v>
      </c>
      <c r="C6" s="48"/>
      <c r="D6" s="48"/>
      <c r="E6" s="48"/>
      <c r="F6" s="15"/>
      <c r="G6" s="15"/>
      <c r="H6" s="15"/>
      <c r="I6" s="15"/>
      <c r="J6" s="15"/>
      <c r="K6" s="15"/>
      <c r="L6" s="15"/>
      <c r="M6" s="3"/>
      <c r="N6" s="3"/>
      <c r="O6" s="3"/>
      <c r="P6" s="3"/>
      <c r="Q6" s="3"/>
      <c r="R6" s="3"/>
      <c r="S6" s="4"/>
      <c r="T6" s="4"/>
      <c r="U6" s="4"/>
    </row>
    <row r="7" spans="2:21" s="20" customFormat="1" ht="6" customHeight="1" x14ac:dyDescent="0.2">
      <c r="B7" s="3"/>
      <c r="C7" s="14"/>
      <c r="D7" s="14"/>
      <c r="E7" s="14"/>
      <c r="F7" s="15"/>
      <c r="G7" s="15"/>
      <c r="H7" s="15"/>
      <c r="I7" s="15"/>
      <c r="J7" s="15"/>
      <c r="K7" s="15"/>
      <c r="L7" s="15"/>
      <c r="M7" s="3"/>
      <c r="N7" s="3"/>
      <c r="O7" s="4"/>
      <c r="P7" s="4"/>
      <c r="Q7" s="4"/>
      <c r="R7" s="4"/>
      <c r="S7" s="4"/>
      <c r="T7" s="4"/>
      <c r="U7" s="4"/>
    </row>
    <row r="8" spans="2:21" s="20" customFormat="1" ht="6.75" customHeight="1" x14ac:dyDescent="0.2">
      <c r="B8" s="3"/>
      <c r="C8" s="14"/>
      <c r="D8" s="14"/>
      <c r="E8" s="14"/>
      <c r="F8" s="15"/>
      <c r="G8" s="15"/>
      <c r="H8" s="15"/>
      <c r="I8" s="15"/>
      <c r="J8" s="15"/>
      <c r="K8" s="15"/>
      <c r="L8" s="15"/>
      <c r="M8" s="3"/>
      <c r="N8" s="3"/>
      <c r="O8" s="4"/>
      <c r="P8" s="4"/>
      <c r="Q8" s="4"/>
      <c r="R8" s="4"/>
      <c r="S8" s="4"/>
      <c r="T8" s="4"/>
      <c r="U8" s="4"/>
    </row>
    <row r="9" spans="2:21" s="20" customFormat="1" ht="15"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5">
      <c r="B11" s="401" t="s">
        <v>400</v>
      </c>
      <c r="C11" s="401"/>
      <c r="D11" s="401"/>
      <c r="E11" s="401"/>
      <c r="F11" s="401"/>
      <c r="G11" s="401"/>
      <c r="H11" s="401"/>
      <c r="I11" s="401"/>
      <c r="J11" s="401"/>
      <c r="K11" s="401"/>
      <c r="L11" s="401"/>
      <c r="M11" s="401"/>
      <c r="N11" s="401"/>
      <c r="O11" s="401"/>
      <c r="P11" s="401"/>
      <c r="Q11" s="401"/>
      <c r="R11" s="401"/>
      <c r="S11" s="401"/>
      <c r="T11" s="401"/>
      <c r="U11" s="401"/>
    </row>
    <row r="12" spans="2:21" s="20" customFormat="1" ht="129" customHeight="1" x14ac:dyDescent="0.25">
      <c r="B12" s="401"/>
      <c r="C12" s="401"/>
      <c r="D12" s="401"/>
      <c r="E12" s="401"/>
      <c r="F12" s="401"/>
      <c r="G12" s="401"/>
      <c r="H12" s="401"/>
      <c r="I12" s="401"/>
      <c r="J12" s="401"/>
      <c r="K12" s="401"/>
      <c r="L12" s="401"/>
      <c r="M12" s="401"/>
      <c r="N12" s="401"/>
      <c r="O12" s="401"/>
      <c r="P12" s="401"/>
      <c r="Q12" s="401"/>
      <c r="R12" s="401"/>
      <c r="S12" s="401"/>
      <c r="T12" s="401"/>
      <c r="U12" s="401"/>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4.25" x14ac:dyDescent="0.2">
      <c r="B14" s="4"/>
      <c r="C14" s="4"/>
      <c r="D14" s="4"/>
      <c r="E14" s="4"/>
      <c r="F14" s="4"/>
      <c r="G14" s="4"/>
      <c r="H14" s="4"/>
      <c r="I14" s="113" t="s">
        <v>27</v>
      </c>
      <c r="J14" s="113" t="s">
        <v>28</v>
      </c>
      <c r="K14" s="411" t="s">
        <v>29</v>
      </c>
      <c r="L14" s="412"/>
      <c r="M14" s="411" t="s">
        <v>55</v>
      </c>
      <c r="N14" s="412"/>
      <c r="O14" s="411" t="s">
        <v>56</v>
      </c>
      <c r="P14" s="412"/>
      <c r="Q14" s="411" t="s">
        <v>57</v>
      </c>
      <c r="R14" s="412"/>
      <c r="S14"/>
      <c r="T14"/>
      <c r="U14" s="4"/>
    </row>
    <row r="15" spans="2:21" s="20" customFormat="1" ht="9.75" customHeight="1" x14ac:dyDescent="0.25">
      <c r="B15" s="4"/>
      <c r="C15" s="4"/>
      <c r="D15" s="4"/>
      <c r="E15" s="4"/>
      <c r="F15" s="4"/>
      <c r="G15" s="4"/>
      <c r="H15" s="4"/>
      <c r="I15" s="402" t="s">
        <v>417</v>
      </c>
      <c r="J15" s="402" t="s">
        <v>266</v>
      </c>
      <c r="K15" s="405" t="s">
        <v>176</v>
      </c>
      <c r="L15" s="406"/>
      <c r="M15" s="405" t="s">
        <v>317</v>
      </c>
      <c r="N15" s="406"/>
      <c r="O15" s="405" t="s">
        <v>268</v>
      </c>
      <c r="P15" s="406"/>
      <c r="Q15" s="405" t="s">
        <v>267</v>
      </c>
      <c r="R15" s="406"/>
      <c r="S15"/>
      <c r="T15"/>
      <c r="U15" s="4"/>
    </row>
    <row r="16" spans="2:21" s="20" customFormat="1" ht="4.5" customHeight="1" x14ac:dyDescent="0.25">
      <c r="B16" s="4"/>
      <c r="C16" s="4"/>
      <c r="D16" s="4"/>
      <c r="E16" s="4"/>
      <c r="F16" s="4"/>
      <c r="G16" s="4"/>
      <c r="H16" s="4"/>
      <c r="I16" s="403"/>
      <c r="J16" s="403"/>
      <c r="K16" s="407"/>
      <c r="L16" s="408"/>
      <c r="M16" s="407"/>
      <c r="N16" s="408"/>
      <c r="O16" s="407"/>
      <c r="P16" s="408"/>
      <c r="Q16" s="407"/>
      <c r="R16" s="408"/>
      <c r="S16"/>
      <c r="T16"/>
      <c r="U16" s="4"/>
    </row>
    <row r="17" spans="2:21" s="20" customFormat="1" ht="14.25" customHeight="1" x14ac:dyDescent="0.25">
      <c r="B17" s="4"/>
      <c r="C17" s="4"/>
      <c r="D17" s="4"/>
      <c r="E17" s="4"/>
      <c r="F17" s="4"/>
      <c r="G17" s="4"/>
      <c r="H17" s="4"/>
      <c r="I17" s="403"/>
      <c r="J17" s="403"/>
      <c r="K17" s="407"/>
      <c r="L17" s="408"/>
      <c r="M17" s="407"/>
      <c r="N17" s="408"/>
      <c r="O17" s="407"/>
      <c r="P17" s="408"/>
      <c r="Q17" s="407"/>
      <c r="R17" s="408"/>
      <c r="S17"/>
      <c r="T17"/>
      <c r="U17" s="4"/>
    </row>
    <row r="18" spans="2:21" s="20" customFormat="1" ht="18" customHeight="1" x14ac:dyDescent="0.25">
      <c r="B18" s="4"/>
      <c r="C18" s="5" t="s">
        <v>17</v>
      </c>
      <c r="D18" s="4"/>
      <c r="E18" s="4"/>
      <c r="F18" s="4"/>
      <c r="G18" s="4"/>
      <c r="H18" s="4"/>
      <c r="I18" s="403"/>
      <c r="J18" s="403"/>
      <c r="K18" s="407"/>
      <c r="L18" s="408"/>
      <c r="M18" s="407"/>
      <c r="N18" s="408"/>
      <c r="O18" s="407"/>
      <c r="P18" s="408"/>
      <c r="Q18" s="407"/>
      <c r="R18" s="408"/>
      <c r="S18"/>
      <c r="T18"/>
      <c r="U18" s="4"/>
    </row>
    <row r="19" spans="2:21" s="20" customFormat="1" ht="18" customHeight="1" x14ac:dyDescent="0.25">
      <c r="B19" s="4"/>
      <c r="C19" s="4"/>
      <c r="D19" s="4"/>
      <c r="E19" s="4"/>
      <c r="F19" s="4"/>
      <c r="G19" s="4"/>
      <c r="H19" s="4"/>
      <c r="I19" s="403"/>
      <c r="J19" s="403"/>
      <c r="K19" s="407"/>
      <c r="L19" s="408"/>
      <c r="M19" s="407"/>
      <c r="N19" s="408"/>
      <c r="O19" s="407"/>
      <c r="P19" s="408"/>
      <c r="Q19" s="407"/>
      <c r="R19" s="408"/>
      <c r="S19"/>
      <c r="T19"/>
      <c r="U19" s="4"/>
    </row>
    <row r="20" spans="2:21" s="20" customFormat="1" ht="13.5" customHeight="1" x14ac:dyDescent="0.25">
      <c r="B20" s="4"/>
      <c r="C20" s="5" t="s">
        <v>16</v>
      </c>
      <c r="D20" s="4"/>
      <c r="E20" s="4"/>
      <c r="F20" s="4"/>
      <c r="G20" s="4"/>
      <c r="H20" s="4"/>
      <c r="I20" s="403"/>
      <c r="J20" s="403"/>
      <c r="K20" s="407"/>
      <c r="L20" s="408"/>
      <c r="M20" s="407"/>
      <c r="N20" s="408"/>
      <c r="O20" s="407"/>
      <c r="P20" s="408"/>
      <c r="Q20" s="407"/>
      <c r="R20" s="408"/>
      <c r="S20"/>
      <c r="T20"/>
      <c r="U20" s="4"/>
    </row>
    <row r="21" spans="2:21" s="20" customFormat="1" ht="9.75" customHeight="1" x14ac:dyDescent="0.25">
      <c r="B21" s="4"/>
      <c r="C21" s="4"/>
      <c r="D21" s="4"/>
      <c r="E21" s="4"/>
      <c r="F21" s="4"/>
      <c r="G21" s="4"/>
      <c r="H21" s="4"/>
      <c r="I21" s="403"/>
      <c r="J21" s="403"/>
      <c r="K21" s="407"/>
      <c r="L21" s="408"/>
      <c r="M21" s="407"/>
      <c r="N21" s="408"/>
      <c r="O21" s="407"/>
      <c r="P21" s="408"/>
      <c r="Q21" s="407"/>
      <c r="R21" s="408"/>
      <c r="S21"/>
      <c r="T21"/>
      <c r="U21" s="4"/>
    </row>
    <row r="22" spans="2:21" s="20" customFormat="1" x14ac:dyDescent="0.25">
      <c r="B22" s="4"/>
      <c r="C22" s="4"/>
      <c r="D22" s="4"/>
      <c r="E22" s="4"/>
      <c r="F22" s="4"/>
      <c r="G22" s="4"/>
      <c r="H22" s="4"/>
      <c r="I22" s="403"/>
      <c r="J22" s="403"/>
      <c r="K22" s="407"/>
      <c r="L22" s="408"/>
      <c r="M22" s="407"/>
      <c r="N22" s="408"/>
      <c r="O22" s="407"/>
      <c r="P22" s="408"/>
      <c r="Q22" s="407"/>
      <c r="R22" s="408"/>
      <c r="S22"/>
      <c r="T22"/>
      <c r="U22" s="4"/>
    </row>
    <row r="23" spans="2:21" s="20" customFormat="1" ht="31.5" customHeight="1" x14ac:dyDescent="0.25">
      <c r="B23" s="4"/>
      <c r="C23" s="4"/>
      <c r="D23" s="4"/>
      <c r="E23" s="4"/>
      <c r="F23" s="4"/>
      <c r="G23" s="4"/>
      <c r="H23" s="4"/>
      <c r="I23" s="404"/>
      <c r="J23" s="404"/>
      <c r="K23" s="409"/>
      <c r="L23" s="410"/>
      <c r="M23" s="409"/>
      <c r="N23" s="410"/>
      <c r="O23" s="409"/>
      <c r="P23" s="410"/>
      <c r="Q23" s="409"/>
      <c r="R23" s="410"/>
      <c r="S23"/>
      <c r="T23"/>
      <c r="U23" s="4"/>
    </row>
    <row r="24" spans="2:21" s="20" customFormat="1" ht="63" customHeight="1" x14ac:dyDescent="0.3">
      <c r="B24" s="4"/>
      <c r="C24" s="4"/>
      <c r="D24" s="4"/>
      <c r="E24" s="4"/>
      <c r="F24" s="30"/>
      <c r="G24" s="30"/>
      <c r="H24" s="152" t="s">
        <v>13</v>
      </c>
      <c r="I24" s="66" t="s">
        <v>74</v>
      </c>
      <c r="J24" s="67" t="s">
        <v>124</v>
      </c>
      <c r="K24" s="68" t="s">
        <v>15</v>
      </c>
      <c r="L24" s="68" t="s">
        <v>74</v>
      </c>
      <c r="M24" s="68" t="s">
        <v>15</v>
      </c>
      <c r="N24" s="68" t="s">
        <v>74</v>
      </c>
      <c r="O24" s="68" t="s">
        <v>15</v>
      </c>
      <c r="P24" s="68" t="s">
        <v>74</v>
      </c>
      <c r="Q24" s="68" t="s">
        <v>15</v>
      </c>
      <c r="R24" s="68" t="s">
        <v>74</v>
      </c>
      <c r="S24" s="72"/>
      <c r="T24" s="72"/>
      <c r="U24" s="4"/>
    </row>
    <row r="25" spans="2:21" s="20" customFormat="1" ht="14.25" x14ac:dyDescent="0.2">
      <c r="B25" s="7" t="s">
        <v>18</v>
      </c>
      <c r="C25" s="9" t="s">
        <v>5</v>
      </c>
      <c r="D25" s="7"/>
      <c r="E25" s="4"/>
      <c r="F25" s="4"/>
      <c r="G25" s="4"/>
      <c r="H25" s="4"/>
      <c r="I25" s="188">
        <v>1404.7639656934111</v>
      </c>
      <c r="J25" s="70" t="s">
        <v>409</v>
      </c>
      <c r="K25" s="126">
        <f>IFERROR(10000*(L25/'Main Results and Overview'!$P$12),"")</f>
        <v>44.228297287995112</v>
      </c>
      <c r="L25" s="157">
        <f>3.241813+3.054837</f>
        <v>6.2966499999999996</v>
      </c>
      <c r="M25" s="126">
        <f>IFERROR(10000*(N25/'Main Results and Overview'!$P$12),"")</f>
        <v>0</v>
      </c>
      <c r="N25" s="157">
        <v>0</v>
      </c>
      <c r="O25" s="126">
        <f>IFERROR(10000*(P25/'Main Results and Overview'!$P$12),"")</f>
        <v>46.096616491181237</v>
      </c>
      <c r="P25" s="157">
        <v>6.5626369999999996</v>
      </c>
      <c r="Q25" s="126">
        <f>IFERROR(10000*(R25/'Main Results and Overview'!$P$12),"")</f>
        <v>-90.324913779176327</v>
      </c>
      <c r="R25" s="157">
        <f>-1*((IF(L25="","0",L25)+IF(N25="","0",N25)+IF(P25="","0",P25)))</f>
        <v>-12.859286999999998</v>
      </c>
      <c r="S25" s="73"/>
      <c r="T25" s="73"/>
      <c r="U25" s="4"/>
    </row>
    <row r="26" spans="2:21" s="20" customFormat="1" ht="14.25" x14ac:dyDescent="0.2">
      <c r="B26" s="8" t="s">
        <v>19</v>
      </c>
      <c r="C26" s="7" t="s">
        <v>269</v>
      </c>
      <c r="D26" s="8"/>
      <c r="E26" s="4"/>
      <c r="F26" s="4"/>
      <c r="G26" s="4"/>
      <c r="H26" s="4"/>
      <c r="I26" s="189">
        <v>0</v>
      </c>
      <c r="J26" s="70">
        <v>0</v>
      </c>
      <c r="K26" s="86">
        <f>IFERROR(10000*(L26/'Main Results and Overview'!$P$12),"")</f>
        <v>0</v>
      </c>
      <c r="L26" s="187">
        <v>0</v>
      </c>
      <c r="M26" s="86">
        <f>IFERROR(10000*(N26/'Main Results and Overview'!$P$12),"")</f>
        <v>0</v>
      </c>
      <c r="N26" s="161">
        <v>0</v>
      </c>
      <c r="O26" s="86">
        <f>IFERROR(10000*(P26/'Main Results and Overview'!$P$12),"")</f>
        <v>0</v>
      </c>
      <c r="P26" s="161">
        <v>0</v>
      </c>
      <c r="Q26" s="86">
        <f>IFERROR(10000*(R26/'Main Results and Overview'!$P$12),"")</f>
        <v>0</v>
      </c>
      <c r="R26" s="158">
        <f t="shared" ref="R26:R33" si="0">-1*((IF(L26="","0",L26)+IF(N26="","0",N26)+IF(P26="","0",P26)))</f>
        <v>0</v>
      </c>
      <c r="S26" s="73"/>
      <c r="T26" s="73"/>
      <c r="U26" s="4"/>
    </row>
    <row r="27" spans="2:21" s="20" customFormat="1" ht="14.25" x14ac:dyDescent="0.2">
      <c r="B27" s="8" t="s">
        <v>20</v>
      </c>
      <c r="C27" s="7" t="s">
        <v>8</v>
      </c>
      <c r="D27" s="8"/>
      <c r="E27" s="4"/>
      <c r="F27" s="4"/>
      <c r="G27" s="4"/>
      <c r="H27" s="4"/>
      <c r="I27" s="189">
        <v>197.15084090862149</v>
      </c>
      <c r="J27" s="70">
        <v>0</v>
      </c>
      <c r="K27" s="86">
        <f>IFERROR(10000*(L27/'Main Results and Overview'!$P$12),"")</f>
        <v>0</v>
      </c>
      <c r="L27" s="161">
        <v>0</v>
      </c>
      <c r="M27" s="86">
        <f>IFERROR(10000*(N27/'Main Results and Overview'!$P$12),"")</f>
        <v>0</v>
      </c>
      <c r="N27" s="161">
        <v>0</v>
      </c>
      <c r="O27" s="86">
        <f>IFERROR(10000*(P27/'Main Results and Overview'!$P$12),"")</f>
        <v>0</v>
      </c>
      <c r="P27" s="161">
        <v>0</v>
      </c>
      <c r="Q27" s="86">
        <f>IFERROR(10000*(R27/'Main Results and Overview'!$P$12),"")</f>
        <v>0</v>
      </c>
      <c r="R27" s="158">
        <f t="shared" si="0"/>
        <v>0</v>
      </c>
      <c r="S27" s="73"/>
      <c r="T27" s="73"/>
      <c r="U27" s="4"/>
    </row>
    <row r="28" spans="2:21" s="20" customFormat="1" ht="15" thickBot="1" x14ac:dyDescent="0.25">
      <c r="B28" s="8" t="s">
        <v>21</v>
      </c>
      <c r="C28" s="7" t="s">
        <v>9</v>
      </c>
      <c r="D28" s="8"/>
      <c r="E28" s="4"/>
      <c r="F28" s="4"/>
      <c r="G28" s="4"/>
      <c r="H28" s="4"/>
      <c r="I28" s="189">
        <v>13.412217999999999</v>
      </c>
      <c r="J28" s="214">
        <v>0</v>
      </c>
      <c r="K28" s="86">
        <f>IFERROR(10000*(L28/'Main Results and Overview'!$P$12),"")</f>
        <v>0</v>
      </c>
      <c r="L28" s="158">
        <v>0</v>
      </c>
      <c r="M28" s="86">
        <f>IFERROR(10000*(N28/'Main Results and Overview'!$P$12),"")</f>
        <v>0</v>
      </c>
      <c r="N28" s="158">
        <v>0</v>
      </c>
      <c r="O28" s="86">
        <f>IFERROR(10000*(P28/'Main Results and Overview'!$P$12),"")</f>
        <v>0</v>
      </c>
      <c r="P28" s="158">
        <v>0</v>
      </c>
      <c r="Q28" s="86">
        <f>IFERROR(10000*(R28/'Main Results and Overview'!$P$12),"")</f>
        <v>0</v>
      </c>
      <c r="R28" s="158">
        <f t="shared" si="0"/>
        <v>0</v>
      </c>
      <c r="S28" s="74"/>
      <c r="T28" s="74"/>
      <c r="U28" s="4"/>
    </row>
    <row r="29" spans="2:21" s="20" customFormat="1" ht="15" thickBot="1" x14ac:dyDescent="0.25">
      <c r="B29" s="4" t="s">
        <v>22</v>
      </c>
      <c r="C29" s="18" t="s">
        <v>66</v>
      </c>
      <c r="D29" s="18"/>
      <c r="E29" s="19"/>
      <c r="F29" s="19"/>
      <c r="G29" s="19"/>
      <c r="H29" s="19"/>
      <c r="I29" s="190">
        <v>7.3067320000000002</v>
      </c>
      <c r="J29" s="70">
        <v>0</v>
      </c>
      <c r="K29" s="128"/>
      <c r="L29" s="166"/>
      <c r="M29" s="128"/>
      <c r="N29" s="165"/>
      <c r="O29" s="129">
        <f>IFERROR(10000*(P29/'Main Results and Overview'!$P$12),"")</f>
        <v>0</v>
      </c>
      <c r="P29" s="162">
        <v>0</v>
      </c>
      <c r="Q29" s="129">
        <f>IFERROR(10000*(R29/'Main Results and Overview'!$P$12),"")</f>
        <v>0</v>
      </c>
      <c r="R29" s="159">
        <f t="shared" si="0"/>
        <v>0</v>
      </c>
      <c r="S29" s="73"/>
      <c r="T29" s="73"/>
      <c r="U29" s="4"/>
    </row>
    <row r="30" spans="2:21" s="20" customFormat="1" ht="15" thickBot="1" x14ac:dyDescent="0.25">
      <c r="B30" s="4" t="s">
        <v>23</v>
      </c>
      <c r="C30" s="18" t="s">
        <v>65</v>
      </c>
      <c r="D30" s="18"/>
      <c r="E30" s="19"/>
      <c r="F30" s="19"/>
      <c r="G30" s="19"/>
      <c r="H30" s="19"/>
      <c r="I30" s="190">
        <v>5.7870299999999997</v>
      </c>
      <c r="J30" s="70">
        <v>0</v>
      </c>
      <c r="K30" s="129">
        <f>IFERROR(10000*(L30/'Main Results and Overview'!$P$12),"")</f>
        <v>0</v>
      </c>
      <c r="L30" s="162">
        <v>0</v>
      </c>
      <c r="M30" s="129">
        <f>IFERROR(10000*(N30/'Main Results and Overview'!$P$12),"")</f>
        <v>0</v>
      </c>
      <c r="N30" s="162">
        <v>0</v>
      </c>
      <c r="O30" s="129">
        <f>IFERROR(10000*(P30/'Main Results and Overview'!$P$12),"")</f>
        <v>0</v>
      </c>
      <c r="P30" s="162">
        <v>0</v>
      </c>
      <c r="Q30" s="129">
        <f>IFERROR(10000*(R30/'Main Results and Overview'!$P$12),"")</f>
        <v>0</v>
      </c>
      <c r="R30" s="159">
        <f t="shared" si="0"/>
        <v>0</v>
      </c>
      <c r="S30" s="73"/>
      <c r="T30" s="73"/>
      <c r="U30" s="4"/>
    </row>
    <row r="31" spans="2:21" s="20" customFormat="1" ht="15" thickBot="1" x14ac:dyDescent="0.25">
      <c r="B31" s="4" t="s">
        <v>24</v>
      </c>
      <c r="C31" s="18" t="s">
        <v>67</v>
      </c>
      <c r="D31" s="18"/>
      <c r="E31" s="19"/>
      <c r="F31" s="19"/>
      <c r="G31" s="19"/>
      <c r="H31" s="19"/>
      <c r="I31" s="190">
        <v>0.31845599999999996</v>
      </c>
      <c r="J31" s="70">
        <v>0</v>
      </c>
      <c r="K31" s="128"/>
      <c r="L31" s="166"/>
      <c r="M31" s="128"/>
      <c r="N31" s="165"/>
      <c r="O31" s="129">
        <f>IFERROR(10000*(P31/'Main Results and Overview'!$P$12),"")</f>
        <v>0</v>
      </c>
      <c r="P31" s="162">
        <v>0</v>
      </c>
      <c r="Q31" s="129">
        <f>IFERROR(10000*(R31/'Main Results and Overview'!$P$12),"")</f>
        <v>0</v>
      </c>
      <c r="R31" s="159">
        <f t="shared" si="0"/>
        <v>0</v>
      </c>
      <c r="S31" s="73"/>
      <c r="T31" s="73"/>
      <c r="U31" s="4"/>
    </row>
    <row r="32" spans="2:21" s="20" customFormat="1" ht="14.25" x14ac:dyDescent="0.2">
      <c r="B32" s="8" t="s">
        <v>25</v>
      </c>
      <c r="C32" s="7" t="s">
        <v>10</v>
      </c>
      <c r="D32" s="8"/>
      <c r="E32" s="4"/>
      <c r="F32" s="4"/>
      <c r="G32" s="4"/>
      <c r="H32" s="4"/>
      <c r="I32" s="189">
        <v>1169.4825510712267</v>
      </c>
      <c r="J32" s="70" t="s">
        <v>410</v>
      </c>
      <c r="K32" s="86">
        <f>IFERROR(10000*(L32/'Main Results and Overview'!$P$12),"")</f>
        <v>44.228297287995112</v>
      </c>
      <c r="L32" s="161">
        <f>3.241813+3.054837</f>
        <v>6.2966499999999996</v>
      </c>
      <c r="M32" s="86">
        <f>IFERROR(10000*(N32/'Main Results and Overview'!$P$12),"")</f>
        <v>0</v>
      </c>
      <c r="N32" s="161">
        <v>0</v>
      </c>
      <c r="O32" s="86">
        <f>IFERROR(10000*(P32/'Main Results and Overview'!$P$12),"")</f>
        <v>46.096616491181237</v>
      </c>
      <c r="P32" s="161">
        <v>6.5626369999999996</v>
      </c>
      <c r="Q32" s="86">
        <f>IFERROR(10000*(R32/'Main Results and Overview'!$P$12),"")</f>
        <v>-90.324913779176327</v>
      </c>
      <c r="R32" s="158">
        <f t="shared" si="0"/>
        <v>-12.859286999999998</v>
      </c>
      <c r="S32" s="73"/>
      <c r="T32" s="73"/>
      <c r="U32" s="4"/>
    </row>
    <row r="33" spans="2:21" s="20" customFormat="1" ht="14.25" x14ac:dyDescent="0.2">
      <c r="B33" s="8" t="s">
        <v>26</v>
      </c>
      <c r="C33" s="7" t="s">
        <v>12</v>
      </c>
      <c r="D33" s="8"/>
      <c r="E33" s="4"/>
      <c r="F33" s="4"/>
      <c r="G33" s="4"/>
      <c r="H33" s="4"/>
      <c r="I33" s="189">
        <v>24.718355713563142</v>
      </c>
      <c r="J33" s="70">
        <v>0</v>
      </c>
      <c r="K33" s="86">
        <f>IFERROR(10000*(L33/'Main Results and Overview'!$P$12),"")</f>
        <v>0</v>
      </c>
      <c r="L33" s="161">
        <v>0</v>
      </c>
      <c r="M33" s="86">
        <f>IFERROR(10000*(N33/'Main Results and Overview'!$P$12),"")</f>
        <v>0</v>
      </c>
      <c r="N33" s="161">
        <v>0</v>
      </c>
      <c r="O33" s="86">
        <f>IFERROR(10000*(P33/'Main Results and Overview'!$P$12),"")</f>
        <v>0</v>
      </c>
      <c r="P33" s="161">
        <v>0</v>
      </c>
      <c r="Q33" s="86">
        <f>IFERROR(10000*(R33/'Main Results and Overview'!$P$12),"")</f>
        <v>0</v>
      </c>
      <c r="R33" s="158">
        <f t="shared" si="0"/>
        <v>0</v>
      </c>
      <c r="S33" s="73"/>
      <c r="T33" s="73"/>
      <c r="U33" s="4"/>
    </row>
    <row r="34" spans="2:21" s="20" customFormat="1" ht="37.5" customHeight="1" x14ac:dyDescent="0.25">
      <c r="B34" s="259" t="s">
        <v>416</v>
      </c>
      <c r="C34" s="7"/>
      <c r="D34" s="8"/>
      <c r="E34" s="4"/>
      <c r="F34" s="4"/>
      <c r="G34" s="4"/>
      <c r="H34" s="4"/>
      <c r="I34" s="191"/>
      <c r="J34" s="82"/>
      <c r="K34" s="87"/>
      <c r="L34" s="163"/>
      <c r="M34" s="87"/>
      <c r="N34" s="163"/>
      <c r="O34" s="87"/>
      <c r="P34" s="163"/>
      <c r="Q34" s="87"/>
      <c r="R34" s="160"/>
      <c r="S34" s="8"/>
      <c r="T34" s="8"/>
      <c r="U34" s="4"/>
    </row>
    <row r="35" spans="2:21" s="20" customFormat="1" ht="14.25" x14ac:dyDescent="0.2">
      <c r="B35" s="8" t="s">
        <v>97</v>
      </c>
      <c r="C35" s="9" t="s">
        <v>201</v>
      </c>
      <c r="D35" s="8"/>
      <c r="E35" s="4"/>
      <c r="F35" s="4"/>
      <c r="G35" s="4"/>
      <c r="H35" s="4"/>
      <c r="I35" s="191"/>
      <c r="J35" s="82"/>
      <c r="K35" s="87"/>
      <c r="L35" s="163"/>
      <c r="M35" s="87"/>
      <c r="N35" s="163"/>
      <c r="O35" s="87"/>
      <c r="P35" s="163"/>
      <c r="Q35" s="87"/>
      <c r="R35" s="160"/>
      <c r="S35" s="8"/>
      <c r="T35" s="8"/>
      <c r="U35" s="4"/>
    </row>
    <row r="36" spans="2:21" s="20" customFormat="1" ht="15" thickBot="1" x14ac:dyDescent="0.25">
      <c r="B36" s="8"/>
      <c r="C36" s="63" t="s">
        <v>242</v>
      </c>
      <c r="D36" s="63" t="s">
        <v>241</v>
      </c>
      <c r="E36" s="4"/>
      <c r="F36" s="4"/>
      <c r="G36" s="4"/>
      <c r="H36" s="4"/>
      <c r="I36" s="191"/>
      <c r="J36" s="82"/>
      <c r="K36" s="87"/>
      <c r="L36" s="163"/>
      <c r="M36" s="87"/>
      <c r="N36" s="163"/>
      <c r="O36" s="87"/>
      <c r="P36" s="163"/>
      <c r="Q36" s="87"/>
      <c r="R36" s="160"/>
      <c r="S36" s="8"/>
      <c r="T36" s="8"/>
      <c r="U36" s="4"/>
    </row>
    <row r="37" spans="2:21" s="20" customFormat="1" ht="15" customHeight="1" x14ac:dyDescent="0.25">
      <c r="B37" s="8"/>
      <c r="C37" s="7" t="s">
        <v>415</v>
      </c>
      <c r="D37" s="443" t="s">
        <v>414</v>
      </c>
      <c r="E37" s="443"/>
      <c r="F37" s="443"/>
      <c r="G37" s="443"/>
      <c r="H37" s="444"/>
      <c r="I37" s="447">
        <v>936.7595</v>
      </c>
      <c r="J37" s="445"/>
      <c r="K37" s="449">
        <f>IFERROR(IF(10000*(L37/'Main Results and Overview'!$P$12)=0,"",(10000*(L37/'Main Results and Overview'!$P$12))),"")</f>
        <v>33.769412855507241</v>
      </c>
      <c r="L37" s="451">
        <v>4.8076499999999998</v>
      </c>
      <c r="M37" s="428">
        <v>0</v>
      </c>
      <c r="N37" s="437">
        <v>0</v>
      </c>
      <c r="O37" s="428">
        <f>IFERROR(IF(10000*(P37/'Main Results and Overview'!$P$12)=0,"",(10000*(P37/'Main Results and Overview'!$P$12))),"")</f>
        <v>46.096616491181237</v>
      </c>
      <c r="P37" s="437">
        <v>6.5626369999999996</v>
      </c>
      <c r="Q37" s="428">
        <f>IFERROR(IF(10000*(R37/'Main Results and Overview'!$P$12)=0,"",(10000*(R37/'Main Results and Overview'!$P$12))),"")</f>
        <v>-79.866029346688478</v>
      </c>
      <c r="R37" s="437">
        <f t="shared" ref="R37:R46" si="1">IF(C37="","",-1*(IF(L37="","0",L37)+IF(N37="","0",N37)+IF(P37="","0",P37)))</f>
        <v>-11.370286999999999</v>
      </c>
      <c r="S37" s="73"/>
      <c r="T37" s="73"/>
      <c r="U37" s="4"/>
    </row>
    <row r="38" spans="2:21" s="20" customFormat="1" ht="28.5" customHeight="1" thickBot="1" x14ac:dyDescent="0.3">
      <c r="B38" s="8"/>
      <c r="C38" s="7"/>
      <c r="D38" s="443"/>
      <c r="E38" s="443"/>
      <c r="F38" s="443"/>
      <c r="G38" s="443"/>
      <c r="H38" s="444"/>
      <c r="I38" s="448"/>
      <c r="J38" s="446"/>
      <c r="K38" s="450"/>
      <c r="L38" s="452"/>
      <c r="M38" s="429"/>
      <c r="N38" s="438"/>
      <c r="O38" s="429"/>
      <c r="P38" s="438"/>
      <c r="Q38" s="429"/>
      <c r="R38" s="438"/>
      <c r="S38" s="73"/>
      <c r="T38" s="73"/>
      <c r="U38" s="4"/>
    </row>
    <row r="39" spans="2:21" s="20" customFormat="1" ht="15" customHeight="1" thickBot="1" x14ac:dyDescent="0.25">
      <c r="B39" s="8"/>
      <c r="C39" s="7" t="s">
        <v>412</v>
      </c>
      <c r="D39" s="8" t="s">
        <v>413</v>
      </c>
      <c r="E39" s="4"/>
      <c r="F39" s="4"/>
      <c r="G39" s="4"/>
      <c r="H39" s="4"/>
      <c r="I39" s="200">
        <v>13.0098</v>
      </c>
      <c r="J39" s="210"/>
      <c r="K39" s="202">
        <f>IFERROR(IF(10000*(L39/'Main Results and Overview'!$P$12)=0,"",(10000*(L39/'Main Results and Overview'!$P$12))),"")</f>
        <v>10.458884432487867</v>
      </c>
      <c r="L39" s="161">
        <v>1.4890000000000001</v>
      </c>
      <c r="M39" s="86">
        <v>0</v>
      </c>
      <c r="N39" s="161">
        <v>0</v>
      </c>
      <c r="O39" s="86">
        <v>0</v>
      </c>
      <c r="P39" s="161">
        <v>0</v>
      </c>
      <c r="Q39" s="86">
        <f>IFERROR(IF(10000*(R39/'Main Results and Overview'!$P$12)=0,"",(10000*(R39/'Main Results and Overview'!$P$12))),"")</f>
        <v>-10.458884432487867</v>
      </c>
      <c r="R39" s="158">
        <f>IF(C39="","",-1*(IF(L39="","0",L39)+IF(N39="","0",N39)+IF(P39="","0",P39)))</f>
        <v>-1.4890000000000001</v>
      </c>
      <c r="S39" s="73"/>
      <c r="T39" s="73"/>
      <c r="U39" s="4"/>
    </row>
    <row r="40" spans="2:21" s="20" customFormat="1" ht="15" customHeight="1" thickBot="1" x14ac:dyDescent="0.25">
      <c r="B40" s="8"/>
      <c r="C40" s="7"/>
      <c r="D40" s="8"/>
      <c r="E40" s="4"/>
      <c r="F40" s="4"/>
      <c r="G40" s="4"/>
      <c r="H40" s="4"/>
      <c r="I40" s="201"/>
      <c r="J40" s="210"/>
      <c r="K40" s="202" t="str">
        <f>IFERROR(IF(10000*(L40/'Main Results and Overview'!$P$12)=0,"",(10000*(L40/'Main Results and Overview'!$P$12))),"")</f>
        <v/>
      </c>
      <c r="L40" s="164"/>
      <c r="M40" s="86" t="str">
        <f>IFERROR(IF(10000*(N40/'Main Results and Overview'!$P$12)=0,"",(10000*(N40/'Main Results and Overview'!$P$12))),"")</f>
        <v/>
      </c>
      <c r="N40" s="164"/>
      <c r="O40" s="86" t="str">
        <f>IFERROR(IF(10000*(P40/'Main Results and Overview'!$P$12)=0,"",(10000*(P40/'Main Results and Overview'!$P$12))),"")</f>
        <v/>
      </c>
      <c r="P40" s="164"/>
      <c r="Q40" s="86" t="str">
        <f>IFERROR(IF(10000*(R40/'Main Results and Overview'!$P$12)=0,"",(10000*(R40/'Main Results and Overview'!$P$12))),"")</f>
        <v/>
      </c>
      <c r="R40" s="158" t="str">
        <f t="shared" si="1"/>
        <v/>
      </c>
      <c r="S40" s="73"/>
      <c r="T40" s="73"/>
      <c r="U40" s="4"/>
    </row>
    <row r="41" spans="2:21" s="20" customFormat="1" ht="15" customHeight="1" thickBot="1" x14ac:dyDescent="0.25">
      <c r="B41" s="8"/>
      <c r="C41" s="7"/>
      <c r="D41" s="8"/>
      <c r="E41" s="4"/>
      <c r="F41" s="4"/>
      <c r="G41" s="4"/>
      <c r="H41" s="4"/>
      <c r="I41" s="201"/>
      <c r="J41" s="211"/>
      <c r="K41" s="202" t="str">
        <f>IFERROR(IF(10000*(L41/'Main Results and Overview'!$P$12)=0,"",(10000*(L41/'Main Results and Overview'!$P$12))),"")</f>
        <v/>
      </c>
      <c r="L41" s="164"/>
      <c r="M41" s="86" t="str">
        <f>IFERROR(IF(10000*(N41/'Main Results and Overview'!$P$12)=0,"",(10000*(N41/'Main Results and Overview'!$P$12))),"")</f>
        <v/>
      </c>
      <c r="N41" s="164"/>
      <c r="O41" s="86" t="str">
        <f>IFERROR(IF(10000*(P41/'Main Results and Overview'!$P$12)=0,"",(10000*(P41/'Main Results and Overview'!$P$12))),"")</f>
        <v/>
      </c>
      <c r="P41" s="164"/>
      <c r="Q41" s="86" t="str">
        <f>IFERROR(IF(10000*(R41/'Main Results and Overview'!$P$12)=0,"",(10000*(R41/'Main Results and Overview'!$P$12))),"")</f>
        <v/>
      </c>
      <c r="R41" s="158" t="str">
        <f t="shared" si="1"/>
        <v/>
      </c>
      <c r="S41" s="73"/>
      <c r="T41" s="73"/>
      <c r="U41" s="4"/>
    </row>
    <row r="42" spans="2:21" s="20" customFormat="1" ht="15" customHeight="1" thickBot="1" x14ac:dyDescent="0.25">
      <c r="B42" s="8"/>
      <c r="C42" s="7"/>
      <c r="D42" s="8"/>
      <c r="E42" s="4"/>
      <c r="F42" s="4"/>
      <c r="G42" s="4"/>
      <c r="H42" s="4"/>
      <c r="I42" s="201"/>
      <c r="J42" s="210"/>
      <c r="K42" s="202" t="str">
        <f>IFERROR(IF(10000*(L42/'Main Results and Overview'!$P$12)=0,"",(10000*(L42/'Main Results and Overview'!$P$12))),"")</f>
        <v/>
      </c>
      <c r="L42" s="164"/>
      <c r="M42" s="86" t="str">
        <f>IFERROR(IF(10000*(N42/'Main Results and Overview'!$P$12)=0,"",(10000*(N42/'Main Results and Overview'!$P$12))),"")</f>
        <v/>
      </c>
      <c r="N42" s="164"/>
      <c r="O42" s="86" t="str">
        <f>IFERROR(IF(10000*(P42/'Main Results and Overview'!$P$12)=0,"",(10000*(P42/'Main Results and Overview'!$P$12))),"")</f>
        <v/>
      </c>
      <c r="P42" s="164"/>
      <c r="Q42" s="86" t="str">
        <f>IFERROR(IF(10000*(R42/'Main Results and Overview'!$P$12)=0,"",(10000*(R42/'Main Results and Overview'!$P$12))),"")</f>
        <v/>
      </c>
      <c r="R42" s="158" t="str">
        <f t="shared" si="1"/>
        <v/>
      </c>
      <c r="S42" s="73"/>
      <c r="T42" s="73"/>
      <c r="U42" s="4"/>
    </row>
    <row r="43" spans="2:21" s="20" customFormat="1" ht="15" customHeight="1" thickBot="1" x14ac:dyDescent="0.25">
      <c r="B43" s="8"/>
      <c r="C43" s="7"/>
      <c r="D43" s="8"/>
      <c r="E43" s="4"/>
      <c r="F43" s="4"/>
      <c r="G43" s="4"/>
      <c r="H43" s="4"/>
      <c r="I43" s="201"/>
      <c r="J43" s="211"/>
      <c r="K43" s="202" t="str">
        <f>IFERROR(IF(10000*(L43/'Main Results and Overview'!$P$12)=0,"",(10000*(L43/'Main Results and Overview'!$P$12))),"")</f>
        <v/>
      </c>
      <c r="L43" s="164"/>
      <c r="M43" s="86" t="str">
        <f>IFERROR(IF(10000*(N43/'Main Results and Overview'!$P$12)=0,"",(10000*(N43/'Main Results and Overview'!$P$12))),"")</f>
        <v/>
      </c>
      <c r="N43" s="164"/>
      <c r="O43" s="86" t="str">
        <f>IFERROR(IF(10000*(P43/'Main Results and Overview'!$P$12)=0,"",(10000*(P43/'Main Results and Overview'!$P$12))),"")</f>
        <v/>
      </c>
      <c r="P43" s="164"/>
      <c r="Q43" s="86" t="str">
        <f>IFERROR(IF(10000*(R43/'Main Results and Overview'!$P$12)=0,"",(10000*(R43/'Main Results and Overview'!$P$12))),"")</f>
        <v/>
      </c>
      <c r="R43" s="158" t="str">
        <f t="shared" si="1"/>
        <v/>
      </c>
      <c r="S43" s="73"/>
      <c r="T43" s="73"/>
      <c r="U43" s="4"/>
    </row>
    <row r="44" spans="2:21" s="20" customFormat="1" ht="15" customHeight="1" thickBot="1" x14ac:dyDescent="0.25">
      <c r="B44" s="8"/>
      <c r="C44" s="7"/>
      <c r="D44" s="8"/>
      <c r="E44" s="4"/>
      <c r="F44" s="4"/>
      <c r="G44" s="4"/>
      <c r="H44" s="4"/>
      <c r="I44" s="201"/>
      <c r="J44" s="210"/>
      <c r="K44" s="202" t="str">
        <f>IFERROR(IF(10000*(L44/'Main Results and Overview'!$P$12)=0,"",(10000*(L44/'Main Results and Overview'!$P$12))),"")</f>
        <v/>
      </c>
      <c r="L44" s="164"/>
      <c r="M44" s="86" t="str">
        <f>IFERROR(IF(10000*(N44/'Main Results and Overview'!$P$12)=0,"",(10000*(N44/'Main Results and Overview'!$P$12))),"")</f>
        <v/>
      </c>
      <c r="N44" s="164"/>
      <c r="O44" s="86" t="str">
        <f>IFERROR(IF(10000*(P44/'Main Results and Overview'!$P$12)=0,"",(10000*(P44/'Main Results and Overview'!$P$12))),"")</f>
        <v/>
      </c>
      <c r="P44" s="164"/>
      <c r="Q44" s="86" t="str">
        <f>IFERROR(IF(10000*(R44/'Main Results and Overview'!$P$12)=0,"",(10000*(R44/'Main Results and Overview'!$P$12))),"")</f>
        <v/>
      </c>
      <c r="R44" s="158" t="str">
        <f t="shared" si="1"/>
        <v/>
      </c>
      <c r="S44" s="73"/>
      <c r="T44" s="73"/>
      <c r="U44" s="4"/>
    </row>
    <row r="45" spans="2:21" s="20" customFormat="1" ht="15" customHeight="1" thickBot="1" x14ac:dyDescent="0.25">
      <c r="B45" s="8"/>
      <c r="C45" s="7"/>
      <c r="D45" s="8"/>
      <c r="E45" s="4"/>
      <c r="F45" s="4"/>
      <c r="G45" s="4"/>
      <c r="H45" s="4"/>
      <c r="I45" s="201"/>
      <c r="J45" s="211"/>
      <c r="K45" s="202" t="str">
        <f>IFERROR(IF(10000*(L45/'Main Results and Overview'!$P$12)=0,"",(10000*(L45/'Main Results and Overview'!$P$12))),"")</f>
        <v/>
      </c>
      <c r="L45" s="164"/>
      <c r="M45" s="86" t="str">
        <f>IFERROR(IF(10000*(N45/'Main Results and Overview'!$P$12)=0,"",(10000*(N45/'Main Results and Overview'!$P$12))),"")</f>
        <v/>
      </c>
      <c r="N45" s="164"/>
      <c r="O45" s="86" t="str">
        <f>IFERROR(IF(10000*(P45/'Main Results and Overview'!$P$12)=0,"",(10000*(P45/'Main Results and Overview'!$P$12))),"")</f>
        <v/>
      </c>
      <c r="P45" s="164"/>
      <c r="Q45" s="86" t="str">
        <f>IFERROR(IF(10000*(R45/'Main Results and Overview'!$P$12)=0,"",(10000*(R45/'Main Results and Overview'!$P$12))),"")</f>
        <v/>
      </c>
      <c r="R45" s="158" t="str">
        <f t="shared" si="1"/>
        <v/>
      </c>
      <c r="S45" s="73"/>
      <c r="T45" s="73"/>
      <c r="U45" s="4"/>
    </row>
    <row r="46" spans="2:21" s="20" customFormat="1" ht="16.5" customHeight="1" thickBot="1" x14ac:dyDescent="0.25">
      <c r="B46" s="4"/>
      <c r="C46" s="7"/>
      <c r="D46" s="8"/>
      <c r="E46" s="4"/>
      <c r="F46" s="4"/>
      <c r="G46" s="4"/>
      <c r="H46" s="4"/>
      <c r="I46" s="201"/>
      <c r="J46" s="210"/>
      <c r="K46" s="202" t="str">
        <f>IFERROR(IF(10000*(L46/'Main Results and Overview'!$P$12)=0,"",(10000*(L46/'Main Results and Overview'!$P$12))),"")</f>
        <v/>
      </c>
      <c r="L46" s="164"/>
      <c r="M46" s="86" t="str">
        <f>IFERROR(IF(10000*(N46/'Main Results and Overview'!$P$12)=0,"",(10000*(N46/'Main Results and Overview'!$P$12))),"")</f>
        <v/>
      </c>
      <c r="N46" s="164"/>
      <c r="O46" s="86" t="str">
        <f>IFERROR(IF(10000*(P46/'Main Results and Overview'!$P$12)=0,"",(10000*(P46/'Main Results and Overview'!$P$12))),"")</f>
        <v/>
      </c>
      <c r="P46" s="164"/>
      <c r="Q46" s="86" t="str">
        <f>IFERROR(IF(10000*(R46/'Main Results and Overview'!$P$12)=0,"",(10000*(R46/'Main Results and Overview'!$P$12))),"")</f>
        <v/>
      </c>
      <c r="R46" s="158" t="str">
        <f t="shared" si="1"/>
        <v/>
      </c>
      <c r="S46" s="73"/>
      <c r="T46" s="73"/>
      <c r="U46" s="4"/>
    </row>
    <row r="47" spans="2:21" s="20" customFormat="1" ht="27.75" customHeight="1" x14ac:dyDescent="0.3">
      <c r="B47" s="442" t="s">
        <v>401</v>
      </c>
      <c r="C47" s="442"/>
      <c r="D47" s="442"/>
      <c r="E47" s="442"/>
      <c r="F47" s="442"/>
      <c r="G47" s="442"/>
      <c r="H47" s="442"/>
      <c r="I47" s="442"/>
      <c r="J47" s="442"/>
      <c r="K47" s="442"/>
      <c r="L47" s="442"/>
      <c r="M47" s="442"/>
      <c r="N47" s="442"/>
      <c r="O47" s="442"/>
      <c r="P47" s="442"/>
      <c r="Q47" s="442"/>
      <c r="R47" s="442"/>
      <c r="S47" s="442"/>
      <c r="T47" s="442"/>
      <c r="U47" s="4"/>
    </row>
    <row r="48" spans="2:21" s="20" customFormat="1" ht="14.25" x14ac:dyDescent="0.2">
      <c r="B48" s="4"/>
      <c r="C48" s="4"/>
      <c r="D48" s="4"/>
      <c r="E48" s="4"/>
      <c r="F48" s="4"/>
      <c r="G48" s="4"/>
      <c r="H48" s="4"/>
      <c r="I48" s="11"/>
      <c r="J48" s="11"/>
      <c r="K48" s="11"/>
      <c r="L48" s="11"/>
      <c r="M48" s="11"/>
      <c r="N48" s="11"/>
      <c r="O48" s="11"/>
      <c r="P48" s="11"/>
      <c r="Q48" s="11"/>
      <c r="R48" s="11"/>
      <c r="S48" s="11"/>
      <c r="T48" s="11"/>
      <c r="U48" s="11"/>
    </row>
    <row r="49" spans="2:21" s="20" customFormat="1" ht="14.25" x14ac:dyDescent="0.2">
      <c r="B49" s="4"/>
      <c r="C49" s="4"/>
      <c r="D49" s="4"/>
      <c r="E49" s="4"/>
      <c r="F49" s="4"/>
      <c r="G49" s="4"/>
      <c r="H49" s="4"/>
      <c r="I49" s="114" t="s">
        <v>226</v>
      </c>
      <c r="J49" s="114" t="s">
        <v>76</v>
      </c>
      <c r="K49" s="439" t="s">
        <v>188</v>
      </c>
      <c r="L49" s="440"/>
      <c r="M49" s="440"/>
      <c r="N49" s="441"/>
      <c r="O49" s="11"/>
      <c r="P49" s="28"/>
      <c r="Q49" s="28"/>
      <c r="R49" s="28"/>
      <c r="S49" s="28"/>
      <c r="T49" s="28"/>
      <c r="U49" s="28"/>
    </row>
    <row r="50" spans="2:21" s="21" customFormat="1" ht="54.75" customHeight="1" x14ac:dyDescent="0.2">
      <c r="B50" s="17"/>
      <c r="C50" s="17"/>
      <c r="D50" s="17"/>
      <c r="E50" s="17"/>
      <c r="F50" s="17"/>
      <c r="G50" s="17"/>
      <c r="H50" s="17"/>
      <c r="I50" s="114" t="s">
        <v>184</v>
      </c>
      <c r="J50" s="114" t="s">
        <v>52</v>
      </c>
      <c r="K50" s="439" t="s">
        <v>107</v>
      </c>
      <c r="L50" s="440"/>
      <c r="M50" s="440"/>
      <c r="N50" s="441"/>
      <c r="O50" s="4"/>
      <c r="P50" s="32"/>
      <c r="Q50" s="32"/>
      <c r="R50" s="32"/>
      <c r="S50" s="32"/>
      <c r="T50" s="32"/>
      <c r="U50" s="32"/>
    </row>
    <row r="51" spans="2:21" s="21" customFormat="1" ht="27" thickBot="1" x14ac:dyDescent="0.35">
      <c r="B51" s="17"/>
      <c r="C51" s="17"/>
      <c r="D51" s="17"/>
      <c r="E51" s="17"/>
      <c r="F51" s="62"/>
      <c r="G51" s="30"/>
      <c r="H51" s="152" t="s">
        <v>13</v>
      </c>
      <c r="I51" s="64" t="s">
        <v>74</v>
      </c>
      <c r="J51" s="65" t="s">
        <v>244</v>
      </c>
      <c r="K51" s="354" t="s">
        <v>243</v>
      </c>
      <c r="L51" s="355"/>
      <c r="M51" s="354" t="s">
        <v>74</v>
      </c>
      <c r="N51" s="355"/>
      <c r="O51" s="4"/>
      <c r="P51" s="32"/>
      <c r="Q51" s="32"/>
      <c r="R51" s="32"/>
      <c r="S51" s="32"/>
      <c r="T51" s="32"/>
      <c r="U51" s="32"/>
    </row>
    <row r="52" spans="2:21" s="21" customFormat="1" ht="17.25" customHeight="1" thickBot="1" x14ac:dyDescent="0.3">
      <c r="B52" s="8" t="s">
        <v>162</v>
      </c>
      <c r="C52" s="43" t="s">
        <v>30</v>
      </c>
      <c r="D52" s="4"/>
      <c r="E52" s="4"/>
      <c r="F52" s="4"/>
      <c r="G52" s="3"/>
      <c r="H52" s="3"/>
      <c r="I52" s="81"/>
      <c r="J52" s="81"/>
      <c r="K52" s="389">
        <f>IFERROR(10000*M52/'Main Results and Overview'!$P$12,"")</f>
        <v>0</v>
      </c>
      <c r="L52" s="390"/>
      <c r="M52" s="397">
        <v>0</v>
      </c>
      <c r="N52" s="398"/>
      <c r="O52" s="4"/>
      <c r="P52" s="32"/>
      <c r="Q52" s="32"/>
      <c r="R52" s="32"/>
      <c r="S52" s="32"/>
      <c r="T52" s="32"/>
      <c r="U52" s="32"/>
    </row>
    <row r="53" spans="2:21" s="20" customFormat="1" ht="17.25" customHeight="1" thickBot="1" x14ac:dyDescent="0.3">
      <c r="B53" s="8" t="s">
        <v>163</v>
      </c>
      <c r="C53" s="5" t="s">
        <v>53</v>
      </c>
      <c r="D53" s="8"/>
      <c r="E53" s="4"/>
      <c r="F53" s="4"/>
      <c r="G53" s="453"/>
      <c r="H53" s="454"/>
      <c r="I53" s="81"/>
      <c r="J53" s="81"/>
      <c r="K53" s="389">
        <f>IFERROR(10000*M53/'Main Results and Overview'!$P$12,"")</f>
        <v>0</v>
      </c>
      <c r="L53" s="390"/>
      <c r="M53" s="397">
        <v>0</v>
      </c>
      <c r="N53" s="398"/>
      <c r="O53" s="4"/>
      <c r="P53" s="28"/>
      <c r="Q53" s="28"/>
      <c r="R53" s="28"/>
      <c r="S53" s="28"/>
      <c r="T53" s="28"/>
      <c r="U53" s="28"/>
    </row>
    <row r="54" spans="2:21" s="20" customFormat="1" ht="15" customHeight="1" x14ac:dyDescent="0.25">
      <c r="B54" s="8" t="s">
        <v>164</v>
      </c>
      <c r="C54" s="43" t="s">
        <v>54</v>
      </c>
      <c r="D54" s="4"/>
      <c r="E54" s="4"/>
      <c r="F54" s="430" t="s">
        <v>238</v>
      </c>
      <c r="G54" s="430"/>
      <c r="H54" s="431"/>
      <c r="I54" s="158">
        <v>0</v>
      </c>
      <c r="J54" s="212" t="s">
        <v>411</v>
      </c>
      <c r="K54" s="389">
        <f>IFERROR(10000*M54/'Main Results and Overview'!$P$12,"")</f>
        <v>0</v>
      </c>
      <c r="L54" s="390"/>
      <c r="M54" s="397">
        <v>0</v>
      </c>
      <c r="N54" s="398"/>
      <c r="O54" s="4"/>
      <c r="P54" s="28"/>
      <c r="Q54" s="28"/>
      <c r="R54" s="28"/>
      <c r="S54" s="28"/>
      <c r="T54" s="28"/>
      <c r="U54" s="28"/>
    </row>
    <row r="55" spans="2:21" s="20" customFormat="1" ht="15" customHeight="1" x14ac:dyDescent="0.3">
      <c r="B55" s="8" t="s">
        <v>165</v>
      </c>
      <c r="C55" s="27" t="s">
        <v>31</v>
      </c>
      <c r="D55" s="27"/>
      <c r="E55" s="19"/>
      <c r="F55" s="19"/>
      <c r="G55" s="19"/>
      <c r="H55" s="19"/>
      <c r="I55" s="159">
        <v>0</v>
      </c>
      <c r="J55" s="130" t="s">
        <v>411</v>
      </c>
      <c r="K55" s="391">
        <f>IFERROR(10000*M55/'Main Results and Overview'!$P$12,"")</f>
        <v>0</v>
      </c>
      <c r="L55" s="392"/>
      <c r="M55" s="395">
        <v>0</v>
      </c>
      <c r="N55" s="396"/>
      <c r="O55" s="4"/>
      <c r="P55" s="28"/>
      <c r="Q55" s="28"/>
      <c r="R55" s="28"/>
      <c r="S55" s="28"/>
      <c r="T55" s="28"/>
      <c r="U55" s="28"/>
    </row>
    <row r="56" spans="2:21" s="20" customFormat="1" ht="15" customHeight="1" x14ac:dyDescent="0.3">
      <c r="B56" s="8" t="s">
        <v>166</v>
      </c>
      <c r="C56" s="27" t="s">
        <v>11</v>
      </c>
      <c r="D56" s="27"/>
      <c r="E56" s="19"/>
      <c r="F56" s="19"/>
      <c r="G56" s="19"/>
      <c r="H56" s="19"/>
      <c r="I56" s="159">
        <v>0</v>
      </c>
      <c r="J56" s="130" t="s">
        <v>411</v>
      </c>
      <c r="K56" s="391">
        <f>IFERROR(10000*M56/'Main Results and Overview'!$P$12,"")</f>
        <v>0</v>
      </c>
      <c r="L56" s="392"/>
      <c r="M56" s="395">
        <v>0</v>
      </c>
      <c r="N56" s="396"/>
      <c r="O56" s="4"/>
      <c r="P56" s="28"/>
      <c r="Q56" s="28"/>
      <c r="R56" s="28"/>
      <c r="S56" s="28"/>
      <c r="T56" s="28"/>
      <c r="U56" s="28"/>
    </row>
    <row r="57" spans="2:21" s="20" customFormat="1" ht="15" customHeight="1" x14ac:dyDescent="0.3">
      <c r="B57" s="8" t="s">
        <v>167</v>
      </c>
      <c r="C57" s="27" t="s">
        <v>125</v>
      </c>
      <c r="D57" s="27"/>
      <c r="E57" s="19"/>
      <c r="F57" s="19"/>
      <c r="G57" s="19"/>
      <c r="H57" s="19"/>
      <c r="I57" s="159">
        <v>0</v>
      </c>
      <c r="J57" s="130" t="s">
        <v>411</v>
      </c>
      <c r="K57" s="391">
        <f>IFERROR(10000*M57/'Main Results and Overview'!$P$12,"")</f>
        <v>0</v>
      </c>
      <c r="L57" s="392"/>
      <c r="M57" s="395">
        <v>0</v>
      </c>
      <c r="N57" s="396"/>
      <c r="O57" s="4"/>
      <c r="P57" s="28"/>
      <c r="Q57" s="28"/>
      <c r="R57" s="28"/>
      <c r="S57" s="28"/>
      <c r="T57" s="28"/>
      <c r="U57" s="28"/>
    </row>
    <row r="58" spans="2:21" s="20" customFormat="1" ht="15" customHeight="1" x14ac:dyDescent="0.3">
      <c r="B58" s="8" t="s">
        <v>168</v>
      </c>
      <c r="C58" s="27" t="s">
        <v>87</v>
      </c>
      <c r="D58" s="27"/>
      <c r="E58" s="19"/>
      <c r="F58" s="19"/>
      <c r="G58" s="19"/>
      <c r="H58" s="19"/>
      <c r="I58" s="159">
        <v>0</v>
      </c>
      <c r="J58" s="213" t="s">
        <v>411</v>
      </c>
      <c r="K58" s="391">
        <f>IFERROR(10000*M58/'Main Results and Overview'!$P$12,"")</f>
        <v>0</v>
      </c>
      <c r="L58" s="392"/>
      <c r="M58" s="395">
        <v>0</v>
      </c>
      <c r="N58" s="396"/>
      <c r="O58" s="4"/>
      <c r="P58" s="28"/>
      <c r="Q58" s="28"/>
      <c r="R58" s="28"/>
      <c r="S58" s="28"/>
      <c r="T58" s="28"/>
      <c r="U58" s="28"/>
    </row>
    <row r="59" spans="2:21" s="20" customFormat="1" ht="15" customHeight="1" thickBot="1" x14ac:dyDescent="0.35">
      <c r="B59" s="8" t="s">
        <v>169</v>
      </c>
      <c r="C59" s="27" t="s">
        <v>278</v>
      </c>
      <c r="D59" s="27"/>
      <c r="E59" s="131"/>
      <c r="F59" s="19"/>
      <c r="G59" s="19"/>
      <c r="H59" s="19"/>
      <c r="I59" s="159">
        <v>0</v>
      </c>
      <c r="J59" s="213" t="s">
        <v>411</v>
      </c>
      <c r="K59" s="391">
        <f>IFERROR(10000*M59/'Main Results and Overview'!$P$12,"")</f>
        <v>0</v>
      </c>
      <c r="L59" s="392"/>
      <c r="M59" s="395">
        <v>0</v>
      </c>
      <c r="N59" s="396"/>
      <c r="O59" s="4"/>
      <c r="P59" s="28"/>
      <c r="Q59" s="28"/>
      <c r="R59" s="28"/>
      <c r="S59" s="28"/>
      <c r="T59" s="28"/>
      <c r="U59" s="28"/>
    </row>
    <row r="60" spans="2:21" s="20" customFormat="1" ht="14.4" thickBot="1" x14ac:dyDescent="0.3">
      <c r="B60" s="8" t="s">
        <v>170</v>
      </c>
      <c r="C60" s="4" t="s">
        <v>178</v>
      </c>
      <c r="D60" s="4"/>
      <c r="E60" s="4"/>
      <c r="F60" s="4"/>
      <c r="G60" s="4"/>
      <c r="H60" s="4"/>
      <c r="I60" s="81"/>
      <c r="J60" s="81"/>
      <c r="K60" s="389">
        <f>IFERROR(10000*M60/'Main Results and Overview'!$P$12,"")</f>
        <v>0</v>
      </c>
      <c r="L60" s="390"/>
      <c r="M60" s="397">
        <v>0</v>
      </c>
      <c r="N60" s="398"/>
      <c r="O60" s="4"/>
      <c r="P60" s="28"/>
      <c r="Q60" s="28"/>
      <c r="R60" s="28"/>
      <c r="S60" s="28"/>
      <c r="T60" s="28"/>
      <c r="U60" s="28"/>
    </row>
    <row r="61" spans="2:21" s="20" customFormat="1" ht="18" customHeight="1" x14ac:dyDescent="0.25">
      <c r="B61"/>
      <c r="C61"/>
      <c r="D61"/>
      <c r="E61"/>
      <c r="F61"/>
      <c r="G61"/>
      <c r="H61"/>
      <c r="I61"/>
      <c r="J61"/>
      <c r="K61"/>
      <c r="L61"/>
      <c r="M61"/>
      <c r="N61"/>
      <c r="O61"/>
      <c r="P61"/>
      <c r="Q61"/>
      <c r="R61"/>
      <c r="S61"/>
      <c r="T61"/>
      <c r="U61"/>
    </row>
    <row r="62" spans="2:21" s="20" customFormat="1" ht="15.75" customHeight="1" x14ac:dyDescent="0.3">
      <c r="B62" s="8"/>
      <c r="C62" s="18"/>
      <c r="D62" s="19"/>
      <c r="E62" s="4"/>
      <c r="F62" s="4"/>
      <c r="G62" s="4"/>
      <c r="H62" s="4"/>
      <c r="I62" s="25"/>
      <c r="J62" s="25"/>
      <c r="K62" s="25"/>
      <c r="L62" s="25"/>
      <c r="M62" s="24"/>
      <c r="N62" s="24"/>
      <c r="O62" s="26"/>
      <c r="P62" s="26"/>
      <c r="Q62" s="4"/>
      <c r="R62" s="4"/>
      <c r="S62" s="4"/>
      <c r="T62" s="4"/>
      <c r="U62" s="4"/>
    </row>
    <row r="63" spans="2:21" s="20" customFormat="1" ht="15.6" x14ac:dyDescent="0.25">
      <c r="B63" s="8"/>
      <c r="C63" s="8"/>
      <c r="D63" s="4"/>
      <c r="E63" s="4"/>
      <c r="F63" s="4"/>
      <c r="G63" s="4"/>
      <c r="H63" s="4"/>
      <c r="I63" s="4"/>
      <c r="J63" s="4"/>
      <c r="K63" s="393" t="s">
        <v>418</v>
      </c>
      <c r="L63" s="393"/>
      <c r="M63" s="393" t="s">
        <v>74</v>
      </c>
      <c r="N63" s="393"/>
      <c r="O63" s="383"/>
      <c r="P63" s="383"/>
      <c r="Q63" s="4"/>
      <c r="R63" s="4"/>
      <c r="S63" s="4"/>
      <c r="T63" s="4"/>
      <c r="U63" s="4"/>
    </row>
    <row r="64" spans="2:21" s="20" customFormat="1" ht="13.95" x14ac:dyDescent="0.25">
      <c r="B64" s="8" t="s">
        <v>171</v>
      </c>
      <c r="C64" s="4" t="s">
        <v>240</v>
      </c>
      <c r="D64" s="4"/>
      <c r="E64" s="4"/>
      <c r="F64" s="4"/>
      <c r="G64" s="33"/>
      <c r="H64" s="4"/>
      <c r="I64" s="4"/>
      <c r="J64" s="15"/>
      <c r="K64" s="394">
        <f>Q25+K52+K53</f>
        <v>-90.324913779176327</v>
      </c>
      <c r="L64" s="394"/>
      <c r="M64" s="387">
        <f>(IF(R25="","0",R25)+IF(M52="","0",M52)+IF(M53="","0",M53))</f>
        <v>-12.859286999999998</v>
      </c>
      <c r="N64" s="387"/>
      <c r="O64" s="383"/>
      <c r="P64" s="383"/>
      <c r="Q64" s="4"/>
      <c r="R64" s="4"/>
      <c r="S64" s="4"/>
      <c r="T64" s="4"/>
      <c r="U64" s="4"/>
    </row>
    <row r="65" spans="2:21" s="20" customFormat="1" ht="13.95" x14ac:dyDescent="0.25">
      <c r="B65" s="8" t="s">
        <v>172</v>
      </c>
      <c r="C65" s="4" t="s">
        <v>239</v>
      </c>
      <c r="D65" s="4"/>
      <c r="E65" s="4"/>
      <c r="F65" s="4"/>
      <c r="G65" s="4"/>
      <c r="H65" s="4"/>
      <c r="I65" s="4"/>
      <c r="J65" s="15"/>
      <c r="K65" s="394">
        <v>0</v>
      </c>
      <c r="L65" s="394"/>
      <c r="M65" s="388">
        <v>0</v>
      </c>
      <c r="N65" s="388"/>
      <c r="O65" s="383"/>
      <c r="P65" s="383"/>
      <c r="Q65" s="4"/>
      <c r="R65" s="4"/>
      <c r="S65" s="4"/>
      <c r="T65" s="4"/>
      <c r="U65" s="4"/>
    </row>
    <row r="66" spans="2:21" s="20" customFormat="1" ht="13.95" x14ac:dyDescent="0.25">
      <c r="B66" s="8" t="s">
        <v>173</v>
      </c>
      <c r="C66" s="4" t="s">
        <v>249</v>
      </c>
      <c r="D66" s="4"/>
      <c r="E66" s="4"/>
      <c r="F66" s="4"/>
      <c r="G66" s="4"/>
      <c r="H66" s="4"/>
      <c r="I66" s="4"/>
      <c r="J66" s="15"/>
      <c r="K66" s="394">
        <v>4.3739600731590471</v>
      </c>
      <c r="L66" s="394"/>
      <c r="M66" s="388">
        <v>0.64296399999999998</v>
      </c>
      <c r="N66" s="388"/>
      <c r="O66" s="383"/>
      <c r="P66" s="383"/>
      <c r="Q66" s="4"/>
      <c r="R66" s="4"/>
      <c r="S66" s="4"/>
      <c r="T66" s="4"/>
      <c r="U66" s="4"/>
    </row>
    <row r="67" spans="2:21" s="20" customFormat="1" ht="14.4" thickBot="1" x14ac:dyDescent="0.3">
      <c r="B67" s="75"/>
      <c r="C67"/>
      <c r="D67"/>
      <c r="E67"/>
      <c r="F67"/>
      <c r="G67"/>
      <c r="H67"/>
      <c r="I67"/>
      <c r="J67"/>
      <c r="K67" s="89"/>
      <c r="L67" s="89"/>
      <c r="M67"/>
      <c r="N67"/>
      <c r="O67" s="1"/>
      <c r="P67" s="1"/>
      <c r="Q67" s="4"/>
      <c r="R67" s="4"/>
      <c r="S67" s="4"/>
      <c r="T67" s="4"/>
      <c r="U67" s="4"/>
    </row>
    <row r="68" spans="2:21" s="20" customFormat="1" ht="16.2" thickBot="1" x14ac:dyDescent="0.35">
      <c r="B68" s="8" t="s">
        <v>174</v>
      </c>
      <c r="C68" s="4" t="s">
        <v>245</v>
      </c>
      <c r="D68" s="4"/>
      <c r="E68" s="4"/>
      <c r="F68" s="4"/>
      <c r="G68" s="4"/>
      <c r="H68" s="13"/>
      <c r="I68" s="13"/>
      <c r="J68" s="60"/>
      <c r="K68" s="394">
        <f>IFERROR('Main Results and Overview'!O26,"")</f>
        <v>-87</v>
      </c>
      <c r="L68" s="394"/>
      <c r="M68" s="384"/>
      <c r="N68" s="385"/>
      <c r="O68" s="386"/>
      <c r="P68" s="386"/>
      <c r="Q68" s="4"/>
      <c r="R68" s="4"/>
      <c r="S68" s="4"/>
      <c r="T68" s="4"/>
      <c r="U68" s="4"/>
    </row>
    <row r="69" spans="2:21" s="20" customFormat="1" ht="13.95" x14ac:dyDescent="0.25">
      <c r="B69" s="4"/>
      <c r="C69" s="257" t="s">
        <v>238</v>
      </c>
      <c r="D69" s="61"/>
      <c r="E69" s="61"/>
      <c r="F69" s="4"/>
      <c r="G69" s="4"/>
      <c r="H69" s="13"/>
      <c r="I69" s="13"/>
      <c r="J69" s="3"/>
      <c r="K69" s="3"/>
      <c r="L69" s="3"/>
      <c r="M69" s="3"/>
      <c r="N69" s="3"/>
      <c r="O69" s="4"/>
      <c r="P69" s="4"/>
      <c r="Q69" s="4"/>
      <c r="R69" s="4"/>
      <c r="S69" s="4"/>
      <c r="T69" s="4"/>
      <c r="U69" s="4"/>
    </row>
    <row r="70" spans="2:21" s="20" customFormat="1" ht="27.75" customHeight="1" x14ac:dyDescent="0.25">
      <c r="B70" s="71"/>
      <c r="C70" s="258" t="s">
        <v>316</v>
      </c>
      <c r="D70" s="61"/>
      <c r="E70" s="61"/>
      <c r="F70" s="4"/>
      <c r="G70" s="4"/>
      <c r="H70" s="13"/>
      <c r="I70" s="3"/>
      <c r="J70" s="4"/>
      <c r="K70" s="4"/>
      <c r="L70" s="4"/>
      <c r="M70" s="4"/>
      <c r="N70" s="4"/>
      <c r="O70" s="4"/>
      <c r="P70" s="4"/>
      <c r="Q70" s="4"/>
      <c r="R70" s="4"/>
      <c r="S70" s="4"/>
      <c r="T70" s="4"/>
      <c r="U70" s="4"/>
    </row>
    <row r="71" spans="2:21" s="20" customFormat="1" ht="27.75" customHeight="1" x14ac:dyDescent="0.25">
      <c r="B71" s="401" t="s">
        <v>419</v>
      </c>
      <c r="C71" s="401"/>
      <c r="D71" s="401"/>
      <c r="E71" s="401"/>
      <c r="F71" s="401"/>
      <c r="G71" s="401"/>
      <c r="H71" s="401"/>
      <c r="I71" s="3"/>
      <c r="J71" s="4"/>
      <c r="K71" s="4"/>
      <c r="L71" s="4"/>
      <c r="M71" s="4"/>
      <c r="N71" s="4"/>
      <c r="O71" s="4"/>
      <c r="P71" s="4"/>
      <c r="Q71" s="4"/>
      <c r="R71" s="4"/>
      <c r="S71" s="4"/>
      <c r="T71" s="4"/>
      <c r="U71" s="4"/>
    </row>
    <row r="72" spans="2:21" s="20" customFormat="1" ht="27.75" customHeight="1" x14ac:dyDescent="0.25">
      <c r="B72" s="71"/>
      <c r="C72" s="258"/>
      <c r="D72" s="61"/>
      <c r="E72" s="61"/>
      <c r="F72" s="4"/>
      <c r="G72" s="4"/>
      <c r="H72" s="13"/>
      <c r="I72" s="3"/>
      <c r="J72" s="4"/>
      <c r="K72" s="4"/>
      <c r="L72" s="4"/>
      <c r="M72" s="4"/>
      <c r="N72" s="4"/>
      <c r="O72" s="4"/>
      <c r="P72" s="4"/>
      <c r="Q72" s="4"/>
      <c r="R72" s="4"/>
      <c r="S72" s="4"/>
      <c r="T72" s="4"/>
      <c r="U72" s="4"/>
    </row>
    <row r="73" spans="2:21" s="20" customFormat="1" ht="13.9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5">
      <c r="B74" s="401" t="s">
        <v>397</v>
      </c>
      <c r="C74" s="401"/>
      <c r="D74" s="401"/>
      <c r="E74" s="401"/>
      <c r="F74" s="401"/>
      <c r="G74" s="401"/>
      <c r="H74" s="401"/>
      <c r="I74" s="401"/>
      <c r="J74" s="401"/>
      <c r="K74" s="401"/>
      <c r="L74" s="401"/>
      <c r="M74" s="401"/>
      <c r="N74" s="401"/>
      <c r="O74" s="401"/>
      <c r="P74" s="401"/>
      <c r="Q74" s="401"/>
      <c r="R74" s="401"/>
      <c r="S74" s="401"/>
      <c r="T74" s="401"/>
      <c r="U74" s="401"/>
    </row>
    <row r="75" spans="2:21" s="20" customFormat="1" ht="15" customHeight="1" x14ac:dyDescent="0.25">
      <c r="B75" s="215"/>
      <c r="C75" s="215"/>
      <c r="D75" s="215"/>
      <c r="E75" s="215"/>
      <c r="F75" s="215"/>
      <c r="G75" s="215"/>
      <c r="H75" s="215"/>
      <c r="I75" s="215"/>
      <c r="J75" s="215"/>
      <c r="K75" s="215"/>
      <c r="L75" s="215"/>
      <c r="M75" s="215"/>
      <c r="N75" s="215"/>
      <c r="O75" s="215"/>
      <c r="P75" s="215"/>
      <c r="Q75" s="215"/>
      <c r="R75" s="215"/>
      <c r="S75" s="215"/>
      <c r="T75" s="215"/>
      <c r="U75" s="215"/>
    </row>
    <row r="76" spans="2:21" s="20" customFormat="1" ht="37.5" customHeight="1" x14ac:dyDescent="0.25">
      <c r="B76" s="115" t="s">
        <v>262</v>
      </c>
      <c r="C76" s="4"/>
      <c r="D76" s="4"/>
      <c r="E76" s="4"/>
      <c r="F76" s="4"/>
      <c r="G76" s="4"/>
      <c r="H76" s="4"/>
      <c r="I76" s="4"/>
      <c r="J76" s="4"/>
      <c r="K76" s="4"/>
      <c r="L76" s="4"/>
      <c r="M76" s="4"/>
      <c r="N76" s="4"/>
      <c r="O76" s="4"/>
      <c r="P76" s="4"/>
      <c r="Q76" s="4"/>
      <c r="R76" s="4"/>
      <c r="S76" s="4"/>
      <c r="T76" s="4"/>
      <c r="U76" s="4"/>
    </row>
    <row r="77" spans="2:21" s="20" customFormat="1" x14ac:dyDescent="0.25">
      <c r="B77" s="4"/>
      <c r="C77" s="5" t="s">
        <v>58</v>
      </c>
      <c r="D77" s="4"/>
      <c r="E77" s="4"/>
      <c r="F77" s="4"/>
      <c r="G77" s="4"/>
      <c r="H77" s="4"/>
      <c r="I77" s="4"/>
      <c r="J77" s="4"/>
      <c r="K77" s="356" t="s">
        <v>136</v>
      </c>
      <c r="L77" s="357"/>
      <c r="M77" s="356" t="s">
        <v>137</v>
      </c>
      <c r="N77" s="357"/>
      <c r="O77" s="356" t="s">
        <v>138</v>
      </c>
      <c r="P77" s="357"/>
      <c r="Q77" s="356" t="s">
        <v>139</v>
      </c>
      <c r="R77" s="357"/>
      <c r="S77"/>
      <c r="T77"/>
      <c r="U77" s="4"/>
    </row>
    <row r="78" spans="2:21" s="20" customFormat="1" x14ac:dyDescent="0.25">
      <c r="B78" s="4"/>
      <c r="C78" s="4" t="s">
        <v>116</v>
      </c>
      <c r="D78" s="4"/>
      <c r="E78" s="4"/>
      <c r="F78" s="4"/>
      <c r="G78" s="4"/>
      <c r="H78" s="4"/>
      <c r="I78" s="4"/>
      <c r="J78" s="4"/>
      <c r="K78" s="358"/>
      <c r="L78" s="359"/>
      <c r="M78" s="358"/>
      <c r="N78" s="359"/>
      <c r="O78" s="358"/>
      <c r="P78" s="359"/>
      <c r="Q78" s="358"/>
      <c r="R78" s="359"/>
      <c r="S78"/>
      <c r="T78"/>
      <c r="U78" s="4"/>
    </row>
    <row r="79" spans="2:21" s="20" customFormat="1" ht="15" customHeight="1" x14ac:dyDescent="0.25">
      <c r="B79" s="4"/>
      <c r="C79" s="5"/>
      <c r="D79" s="4"/>
      <c r="E79" s="4"/>
      <c r="F79" s="4"/>
      <c r="G79" s="4"/>
      <c r="H79" s="4"/>
      <c r="I79" s="4"/>
      <c r="J79" s="4"/>
      <c r="K79" s="370" t="s">
        <v>350</v>
      </c>
      <c r="L79" s="370"/>
      <c r="M79" s="370" t="s">
        <v>271</v>
      </c>
      <c r="N79" s="370"/>
      <c r="O79" s="370" t="s">
        <v>119</v>
      </c>
      <c r="P79" s="370"/>
      <c r="Q79" s="370" t="s">
        <v>117</v>
      </c>
      <c r="R79" s="370"/>
      <c r="S79"/>
      <c r="T79"/>
      <c r="U79" s="4"/>
    </row>
    <row r="80" spans="2:21" s="20" customFormat="1" x14ac:dyDescent="0.25">
      <c r="B80" s="4"/>
      <c r="C80" s="197" t="s">
        <v>319</v>
      </c>
      <c r="D80" s="4"/>
      <c r="E80" s="4"/>
      <c r="F80" s="4"/>
      <c r="G80" s="4"/>
      <c r="H80" s="4"/>
      <c r="I80" s="4"/>
      <c r="J80" s="4"/>
      <c r="K80" s="370"/>
      <c r="L80" s="370"/>
      <c r="M80" s="370"/>
      <c r="N80" s="370"/>
      <c r="O80" s="370"/>
      <c r="P80" s="370"/>
      <c r="Q80" s="370"/>
      <c r="R80" s="370"/>
      <c r="S80"/>
      <c r="T80"/>
      <c r="U80" s="4"/>
    </row>
    <row r="81" spans="2:21" s="20" customFormat="1" x14ac:dyDescent="0.25">
      <c r="B81" s="4"/>
      <c r="C81" s="5"/>
      <c r="D81" s="5"/>
      <c r="E81" s="4"/>
      <c r="F81" s="4"/>
      <c r="G81" s="4"/>
      <c r="H81" s="4"/>
      <c r="I81" s="4"/>
      <c r="J81" s="4"/>
      <c r="K81" s="370"/>
      <c r="L81" s="370"/>
      <c r="M81" s="370"/>
      <c r="N81" s="370"/>
      <c r="O81" s="370"/>
      <c r="P81" s="370"/>
      <c r="Q81" s="370"/>
      <c r="R81" s="370"/>
      <c r="S81"/>
      <c r="T81"/>
      <c r="U81" s="4"/>
    </row>
    <row r="82" spans="2:21" s="20" customFormat="1" x14ac:dyDescent="0.25">
      <c r="B82" s="4"/>
      <c r="C82" s="4"/>
      <c r="D82" s="4"/>
      <c r="E82" s="4"/>
      <c r="F82" s="4"/>
      <c r="G82" s="4"/>
      <c r="H82" s="4"/>
      <c r="I82" s="4"/>
      <c r="J82" s="4"/>
      <c r="K82" s="370"/>
      <c r="L82" s="370"/>
      <c r="M82" s="370"/>
      <c r="N82" s="370"/>
      <c r="O82" s="370"/>
      <c r="P82" s="370"/>
      <c r="Q82" s="370"/>
      <c r="R82" s="370"/>
      <c r="S82"/>
      <c r="T82"/>
      <c r="U82" s="4"/>
    </row>
    <row r="83" spans="2:21" s="20" customFormat="1" x14ac:dyDescent="0.25">
      <c r="B83" s="4"/>
      <c r="C83" s="4"/>
      <c r="D83" s="5"/>
      <c r="E83" s="4"/>
      <c r="F83" s="4"/>
      <c r="G83" s="4"/>
      <c r="H83" s="4"/>
      <c r="I83" s="4"/>
      <c r="J83" s="4"/>
      <c r="K83" s="370"/>
      <c r="L83" s="370"/>
      <c r="M83" s="370"/>
      <c r="N83" s="370"/>
      <c r="O83" s="370"/>
      <c r="P83" s="370"/>
      <c r="Q83" s="370"/>
      <c r="R83" s="370"/>
      <c r="S83"/>
      <c r="T83"/>
      <c r="U83" s="4"/>
    </row>
    <row r="84" spans="2:21" s="20" customFormat="1" x14ac:dyDescent="0.25">
      <c r="B84" s="4"/>
      <c r="C84" s="4"/>
      <c r="D84" s="4"/>
      <c r="E84" s="4"/>
      <c r="F84" s="4"/>
      <c r="G84" s="4"/>
      <c r="H84" s="4"/>
      <c r="I84" s="4"/>
      <c r="J84" s="4"/>
      <c r="K84" s="370"/>
      <c r="L84" s="370"/>
      <c r="M84" s="370"/>
      <c r="N84" s="370"/>
      <c r="O84" s="370"/>
      <c r="P84" s="370"/>
      <c r="Q84" s="370"/>
      <c r="R84" s="370"/>
      <c r="S84"/>
      <c r="T84"/>
      <c r="U84" s="4"/>
    </row>
    <row r="85" spans="2:21" s="20" customFormat="1" x14ac:dyDescent="0.25">
      <c r="B85" s="4"/>
      <c r="C85" s="4"/>
      <c r="D85" s="4"/>
      <c r="E85" s="4"/>
      <c r="F85" s="4"/>
      <c r="G85" s="4"/>
      <c r="H85" s="4"/>
      <c r="I85" s="4"/>
      <c r="J85" s="4"/>
      <c r="K85" s="370"/>
      <c r="L85" s="370"/>
      <c r="M85" s="370"/>
      <c r="N85" s="370"/>
      <c r="O85" s="370"/>
      <c r="P85" s="370"/>
      <c r="Q85" s="370"/>
      <c r="R85" s="370"/>
      <c r="S85"/>
      <c r="T85"/>
      <c r="U85" s="4"/>
    </row>
    <row r="86" spans="2:21" s="20" customFormat="1" x14ac:dyDescent="0.25">
      <c r="B86" s="4"/>
      <c r="C86" s="4"/>
      <c r="D86" s="4"/>
      <c r="E86" s="4"/>
      <c r="F86" s="4"/>
      <c r="G86" s="4"/>
      <c r="H86" s="4"/>
      <c r="I86" s="4"/>
      <c r="J86" s="4"/>
      <c r="K86" s="370"/>
      <c r="L86" s="370"/>
      <c r="M86" s="370"/>
      <c r="N86" s="370"/>
      <c r="O86" s="370"/>
      <c r="P86" s="370"/>
      <c r="Q86" s="370"/>
      <c r="R86" s="370"/>
      <c r="S86"/>
      <c r="T86"/>
      <c r="U86" s="4"/>
    </row>
    <row r="87" spans="2:21" s="20" customFormat="1" ht="28.95" x14ac:dyDescent="0.3">
      <c r="B87" s="4"/>
      <c r="C87" s="4"/>
      <c r="D87" s="4"/>
      <c r="E87" s="4"/>
      <c r="F87" s="4"/>
      <c r="G87" s="4"/>
      <c r="H87" s="30"/>
      <c r="I87" s="152"/>
      <c r="J87" s="152" t="s">
        <v>13</v>
      </c>
      <c r="K87" s="354" t="s">
        <v>14</v>
      </c>
      <c r="L87" s="355"/>
      <c r="M87" s="354" t="s">
        <v>15</v>
      </c>
      <c r="N87" s="355"/>
      <c r="O87" s="354" t="s">
        <v>15</v>
      </c>
      <c r="P87" s="355"/>
      <c r="Q87" s="354" t="s">
        <v>14</v>
      </c>
      <c r="R87" s="355"/>
      <c r="S87"/>
      <c r="T87"/>
      <c r="U87" s="4"/>
    </row>
    <row r="88" spans="2:21" s="20" customFormat="1" ht="13.95" x14ac:dyDescent="0.25">
      <c r="B88" s="7" t="s">
        <v>36</v>
      </c>
      <c r="C88" s="9" t="s">
        <v>5</v>
      </c>
      <c r="D88" s="7"/>
      <c r="E88" s="4"/>
      <c r="F88" s="4"/>
      <c r="G88" s="4"/>
      <c r="H88" s="4"/>
      <c r="I88" s="4"/>
      <c r="J88" s="4"/>
      <c r="K88" s="416">
        <v>5.6101004170435106E-2</v>
      </c>
      <c r="L88" s="417"/>
      <c r="M88" s="414">
        <v>813.60774688283664</v>
      </c>
      <c r="N88" s="415"/>
      <c r="O88" s="414">
        <v>0</v>
      </c>
      <c r="P88" s="415"/>
      <c r="Q88" s="377">
        <f>IF(IF(OR(K88="",K88="-"),"0",K88)+IF(M88="","0",M88/10000)+IF(O88="","0",O88/10000)=0,"",IF(K88="","0",K88)+IF(M88="","0",M88/10000)+IF(O88="","0",O88/10000))</f>
        <v>0.13746177885871877</v>
      </c>
      <c r="R88" s="378"/>
      <c r="S88"/>
      <c r="T88"/>
      <c r="U88" s="4"/>
    </row>
    <row r="89" spans="2:21" s="20" customFormat="1" ht="13.95" x14ac:dyDescent="0.25">
      <c r="B89" s="7" t="s">
        <v>37</v>
      </c>
      <c r="C89" s="7" t="s">
        <v>269</v>
      </c>
      <c r="D89" s="8"/>
      <c r="E89" s="4"/>
      <c r="F89" s="4"/>
      <c r="G89" s="4"/>
      <c r="H89" s="4"/>
      <c r="I89" s="4"/>
      <c r="J89" s="4"/>
      <c r="K89" s="350" t="s">
        <v>411</v>
      </c>
      <c r="L89" s="351"/>
      <c r="M89" s="352">
        <v>0</v>
      </c>
      <c r="N89" s="353"/>
      <c r="O89" s="352">
        <v>0</v>
      </c>
      <c r="P89" s="353"/>
      <c r="Q89" s="377" t="str">
        <f>IF(IF(OR(K89="",K89="-"),"0",K89)+IF(M89="","0",M89/10000)+IF(O89="","0",O89/10000)=0,"",IF(K89="","0",K89)+IF(M89="","0",M89/10000)+IF(O89="","0",O89/10000))</f>
        <v/>
      </c>
      <c r="R89" s="378"/>
      <c r="S89"/>
      <c r="T89"/>
      <c r="U89" s="4"/>
    </row>
    <row r="90" spans="2:21" s="20" customFormat="1" ht="13.95" x14ac:dyDescent="0.25">
      <c r="B90" s="7" t="s">
        <v>129</v>
      </c>
      <c r="C90" s="7" t="s">
        <v>8</v>
      </c>
      <c r="D90" s="8"/>
      <c r="E90" s="4"/>
      <c r="F90" s="4"/>
      <c r="G90" s="4"/>
      <c r="H90" s="4"/>
      <c r="I90" s="4"/>
      <c r="J90" s="4"/>
      <c r="K90" s="350" t="s">
        <v>411</v>
      </c>
      <c r="L90" s="351"/>
      <c r="M90" s="352">
        <v>0</v>
      </c>
      <c r="N90" s="353"/>
      <c r="O90" s="352">
        <v>0</v>
      </c>
      <c r="P90" s="353"/>
      <c r="Q90" s="377" t="str">
        <f>IF(IF(OR(K90="",K90="-"),"0",K90)+IF(M90="","0",M90/10000)+IF(O90="","0",O90/10000)=0,"",IF(K90="","0",K90)+IF(M90="","0",M90/10000)+IF(O90="","0",O90/10000))</f>
        <v/>
      </c>
      <c r="R90" s="378"/>
      <c r="S90"/>
      <c r="T90"/>
      <c r="U90" s="4"/>
    </row>
    <row r="91" spans="2:21" s="20" customFormat="1" ht="14.4" thickBot="1" x14ac:dyDescent="0.3">
      <c r="B91" s="7" t="s">
        <v>130</v>
      </c>
      <c r="C91" s="7" t="s">
        <v>9</v>
      </c>
      <c r="D91" s="8"/>
      <c r="E91" s="4"/>
      <c r="F91" s="4"/>
      <c r="G91" s="4"/>
      <c r="H91" s="4"/>
      <c r="I91" s="4"/>
      <c r="J91" s="4"/>
      <c r="K91" s="350" t="s">
        <v>411</v>
      </c>
      <c r="L91" s="351"/>
      <c r="M91" s="352">
        <v>0</v>
      </c>
      <c r="N91" s="353"/>
      <c r="O91" s="352">
        <v>0</v>
      </c>
      <c r="P91" s="353"/>
      <c r="Q91" s="377" t="str">
        <f>IF(IF(OR(K91="",K91="-"),"0",K91)+IF(M91="","0",M91/10000)+IF(O91="","0",O91/10000)=0,"",IF(K91="","0",K91)+IF(M91="","0",M91/10000)+IF(O91="","0",O91/10000))</f>
        <v/>
      </c>
      <c r="R91" s="378"/>
      <c r="S91"/>
      <c r="T91"/>
      <c r="U91" s="4"/>
    </row>
    <row r="92" spans="2:21" s="20" customFormat="1" ht="15" thickBot="1" x14ac:dyDescent="0.35">
      <c r="B92" s="7" t="s">
        <v>131</v>
      </c>
      <c r="C92" s="18" t="s">
        <v>66</v>
      </c>
      <c r="D92" s="18"/>
      <c r="E92" s="19"/>
      <c r="F92" s="19"/>
      <c r="G92" s="19"/>
      <c r="H92" s="19"/>
      <c r="I92" s="19"/>
      <c r="J92" s="19"/>
      <c r="K92" s="418" t="s">
        <v>411</v>
      </c>
      <c r="L92" s="419"/>
      <c r="M92" s="379"/>
      <c r="N92" s="380"/>
      <c r="O92" s="379"/>
      <c r="P92" s="380"/>
      <c r="Q92" s="381"/>
      <c r="R92" s="382"/>
      <c r="S92"/>
      <c r="T92"/>
      <c r="U92" s="4"/>
    </row>
    <row r="93" spans="2:21" s="20" customFormat="1" ht="15" thickBot="1" x14ac:dyDescent="0.35">
      <c r="B93" s="7" t="s">
        <v>132</v>
      </c>
      <c r="C93" s="18" t="s">
        <v>65</v>
      </c>
      <c r="D93" s="18"/>
      <c r="E93" s="19"/>
      <c r="F93" s="19"/>
      <c r="G93" s="19"/>
      <c r="H93" s="19"/>
      <c r="I93" s="19"/>
      <c r="J93" s="19"/>
      <c r="K93" s="418" t="s">
        <v>411</v>
      </c>
      <c r="L93" s="419"/>
      <c r="M93" s="435">
        <v>0</v>
      </c>
      <c r="N93" s="436"/>
      <c r="O93" s="435">
        <v>0</v>
      </c>
      <c r="P93" s="436"/>
      <c r="Q93" s="375" t="str">
        <f>IF(IF(OR(K93="",K93="-"),"0",K93)+IF(M93="","0",M93/10000)+IF(O93="","0",O93/10000)=0,"",IF(K93="","0",K93)+IF(M93="","0",M93/10000)+IF(O93="","0",O93/10000))</f>
        <v/>
      </c>
      <c r="R93" s="376"/>
      <c r="S93"/>
      <c r="T93"/>
      <c r="U93" s="4"/>
    </row>
    <row r="94" spans="2:21" s="20" customFormat="1" ht="15" thickBot="1" x14ac:dyDescent="0.35">
      <c r="B94" s="7" t="s">
        <v>133</v>
      </c>
      <c r="C94" s="18" t="s">
        <v>67</v>
      </c>
      <c r="D94" s="18"/>
      <c r="E94" s="19"/>
      <c r="F94" s="19"/>
      <c r="G94" s="19"/>
      <c r="H94" s="19"/>
      <c r="I94" s="19"/>
      <c r="J94" s="19"/>
      <c r="K94" s="418" t="s">
        <v>411</v>
      </c>
      <c r="L94" s="419"/>
      <c r="M94" s="379"/>
      <c r="N94" s="380"/>
      <c r="O94" s="379"/>
      <c r="P94" s="380"/>
      <c r="Q94" s="381"/>
      <c r="R94" s="382"/>
      <c r="S94"/>
      <c r="T94"/>
      <c r="U94" s="4"/>
    </row>
    <row r="95" spans="2:21" s="20" customFormat="1" ht="13.95" x14ac:dyDescent="0.25">
      <c r="B95" s="7" t="s">
        <v>134</v>
      </c>
      <c r="C95" s="7" t="s">
        <v>10</v>
      </c>
      <c r="D95" s="8"/>
      <c r="E95" s="4"/>
      <c r="F95" s="4"/>
      <c r="G95" s="4"/>
      <c r="H95" s="4"/>
      <c r="I95" s="4"/>
      <c r="J95" s="4"/>
      <c r="K95" s="350">
        <v>5.6101004170435106E-2</v>
      </c>
      <c r="L95" s="351"/>
      <c r="M95" s="352">
        <v>813.60774688283664</v>
      </c>
      <c r="N95" s="353"/>
      <c r="O95" s="352">
        <v>0</v>
      </c>
      <c r="P95" s="353"/>
      <c r="Q95" s="377">
        <f>IF(IF(OR(K95="",K95="-"),"0",K95)+IF(M95="","0",M95/10000)+IF(O95="","0",O95/10000)=0,"",IF(K95="","0",K95)+IF(M95="","0",M95/10000)+IF(O95="","0",O95/10000))</f>
        <v>0.13746177885871877</v>
      </c>
      <c r="R95" s="378"/>
      <c r="S95"/>
      <c r="T95"/>
      <c r="U95" s="4"/>
    </row>
    <row r="96" spans="2:21" s="20" customFormat="1" ht="13.95" x14ac:dyDescent="0.25">
      <c r="B96" s="7" t="s">
        <v>135</v>
      </c>
      <c r="C96" s="7" t="s">
        <v>12</v>
      </c>
      <c r="D96" s="8"/>
      <c r="E96" s="4"/>
      <c r="F96" s="4"/>
      <c r="G96" s="4"/>
      <c r="H96" s="4"/>
      <c r="I96" s="4"/>
      <c r="J96" s="4"/>
      <c r="K96" s="350" t="s">
        <v>411</v>
      </c>
      <c r="L96" s="351"/>
      <c r="M96" s="352">
        <v>0</v>
      </c>
      <c r="N96" s="353"/>
      <c r="O96" s="352">
        <v>0</v>
      </c>
      <c r="P96" s="353"/>
      <c r="Q96" s="377" t="str">
        <f>IF(IF(OR(K96="",K96="-"),"0",K96)+IF(M96="","0",M96/10000)+IF(O96="","0",O96/10000)=0,"",IF(K96="","0",K96)+IF(M96="","0",M96/10000)+IF(O96="","0",O96/10000))</f>
        <v/>
      </c>
      <c r="R96" s="378"/>
      <c r="S96"/>
      <c r="T96"/>
      <c r="U96" s="4"/>
    </row>
    <row r="97" spans="2:22" s="20" customFormat="1" ht="13.95" x14ac:dyDescent="0.25">
      <c r="B97" s="7"/>
      <c r="C97" s="7"/>
      <c r="D97" s="8"/>
      <c r="E97" s="4"/>
      <c r="F97" s="4"/>
      <c r="G97" s="4"/>
      <c r="H97" s="4"/>
      <c r="I97" s="4"/>
      <c r="J97" s="4"/>
      <c r="K97" s="37"/>
      <c r="L97" s="37"/>
      <c r="M97" s="37"/>
      <c r="N97" s="37"/>
      <c r="O97" s="37"/>
      <c r="P97" s="37"/>
      <c r="Q97" s="37"/>
      <c r="R97" s="37"/>
      <c r="S97" s="69"/>
      <c r="T97" s="69"/>
      <c r="U97" s="4"/>
    </row>
    <row r="98" spans="2:22" s="20" customFormat="1" ht="13.95" x14ac:dyDescent="0.25">
      <c r="B98" s="7"/>
      <c r="C98" s="9"/>
      <c r="D98" s="7"/>
      <c r="E98" s="4"/>
      <c r="F98" s="4"/>
      <c r="G98" s="4"/>
      <c r="H98" s="4"/>
      <c r="I98" s="4"/>
      <c r="J98" s="4"/>
      <c r="K98" s="37"/>
      <c r="L98" s="37"/>
      <c r="M98" s="37"/>
      <c r="N98" s="37"/>
      <c r="O98" s="37"/>
      <c r="P98" s="37"/>
      <c r="Q98" s="37"/>
      <c r="R98" s="37"/>
      <c r="S98" s="69"/>
      <c r="T98" s="69"/>
      <c r="U98" s="3"/>
    </row>
    <row r="99" spans="2:22" s="20" customFormat="1" x14ac:dyDescent="0.25">
      <c r="B99" s="7"/>
      <c r="C99" s="9"/>
      <c r="D99" s="7"/>
      <c r="E99" s="4"/>
      <c r="F99" s="4"/>
      <c r="G99" s="4"/>
      <c r="H99" s="4"/>
      <c r="I99" s="4"/>
      <c r="J99" s="369" t="s">
        <v>140</v>
      </c>
      <c r="K99" s="369" t="s">
        <v>180</v>
      </c>
      <c r="L99" s="369"/>
      <c r="M99" s="356" t="s">
        <v>181</v>
      </c>
      <c r="N99" s="357"/>
      <c r="O99" s="356" t="s">
        <v>182</v>
      </c>
      <c r="P99" s="357"/>
      <c r="Q99" s="356" t="s">
        <v>183</v>
      </c>
      <c r="R99" s="357"/>
      <c r="S99" s="356" t="s">
        <v>251</v>
      </c>
      <c r="T99" s="357"/>
      <c r="U99" s="79"/>
      <c r="V99" s="39"/>
    </row>
    <row r="100" spans="2:22" s="20" customFormat="1" x14ac:dyDescent="0.25">
      <c r="B100" s="7"/>
      <c r="C100" s="9"/>
      <c r="D100" s="7"/>
      <c r="E100" s="4"/>
      <c r="F100" s="4"/>
      <c r="G100" s="4"/>
      <c r="H100" s="4"/>
      <c r="I100" s="4"/>
      <c r="J100" s="369"/>
      <c r="K100" s="369"/>
      <c r="L100" s="369"/>
      <c r="M100" s="358"/>
      <c r="N100" s="359"/>
      <c r="O100" s="358"/>
      <c r="P100" s="359"/>
      <c r="Q100" s="358"/>
      <c r="R100" s="359"/>
      <c r="S100" s="358"/>
      <c r="T100" s="359"/>
      <c r="U100" s="79"/>
      <c r="V100" s="39"/>
    </row>
    <row r="101" spans="2:22" s="20" customFormat="1" ht="15" customHeight="1" x14ac:dyDescent="0.25">
      <c r="B101" s="7"/>
      <c r="C101" s="9"/>
      <c r="D101" s="7"/>
      <c r="E101" s="4"/>
      <c r="F101" s="4"/>
      <c r="G101" s="4"/>
      <c r="H101" s="4"/>
      <c r="I101" s="4"/>
      <c r="J101" s="413" t="s">
        <v>351</v>
      </c>
      <c r="K101" s="370" t="s">
        <v>272</v>
      </c>
      <c r="L101" s="370"/>
      <c r="M101" s="370" t="s">
        <v>119</v>
      </c>
      <c r="N101" s="370"/>
      <c r="O101" s="370" t="s">
        <v>153</v>
      </c>
      <c r="P101" s="370"/>
      <c r="Q101" s="413" t="s">
        <v>196</v>
      </c>
      <c r="R101" s="370"/>
      <c r="S101" s="413" t="s">
        <v>252</v>
      </c>
      <c r="T101" s="370"/>
      <c r="U101" s="80"/>
      <c r="V101" s="40"/>
    </row>
    <row r="102" spans="2:22" s="20" customFormat="1" ht="14.25" customHeight="1" x14ac:dyDescent="0.25">
      <c r="B102" s="7"/>
      <c r="C102" s="197" t="s">
        <v>321</v>
      </c>
      <c r="D102" s="7"/>
      <c r="E102" s="4"/>
      <c r="F102" s="4"/>
      <c r="G102" s="4"/>
      <c r="H102" s="4"/>
      <c r="I102" s="4"/>
      <c r="J102" s="370"/>
      <c r="K102" s="370"/>
      <c r="L102" s="370"/>
      <c r="M102" s="370"/>
      <c r="N102" s="370"/>
      <c r="O102" s="370"/>
      <c r="P102" s="370"/>
      <c r="Q102" s="370"/>
      <c r="R102" s="370"/>
      <c r="S102" s="370"/>
      <c r="T102" s="370"/>
      <c r="U102" s="80"/>
      <c r="V102" s="40"/>
    </row>
    <row r="103" spans="2:22" s="20" customFormat="1" x14ac:dyDescent="0.25">
      <c r="B103" s="7"/>
      <c r="C103" s="8" t="s">
        <v>320</v>
      </c>
      <c r="D103" s="7"/>
      <c r="E103" s="4"/>
      <c r="F103" s="4"/>
      <c r="G103" s="4"/>
      <c r="H103" s="4"/>
      <c r="I103" s="4"/>
      <c r="J103" s="370"/>
      <c r="K103" s="370"/>
      <c r="L103" s="370"/>
      <c r="M103" s="370"/>
      <c r="N103" s="370"/>
      <c r="O103" s="370"/>
      <c r="P103" s="370"/>
      <c r="Q103" s="370"/>
      <c r="R103" s="370"/>
      <c r="S103" s="370"/>
      <c r="T103" s="370"/>
      <c r="U103" s="80"/>
      <c r="V103" s="40"/>
    </row>
    <row r="104" spans="2:22" s="20" customFormat="1" x14ac:dyDescent="0.25">
      <c r="B104" s="7"/>
      <c r="C104" s="198" t="s">
        <v>322</v>
      </c>
      <c r="D104" s="7"/>
      <c r="E104" s="4"/>
      <c r="F104" s="4"/>
      <c r="G104" s="4"/>
      <c r="H104" s="4"/>
      <c r="I104" s="4"/>
      <c r="J104" s="370"/>
      <c r="K104" s="370"/>
      <c r="L104" s="370"/>
      <c r="M104" s="370"/>
      <c r="N104" s="370"/>
      <c r="O104" s="370"/>
      <c r="P104" s="370"/>
      <c r="Q104" s="370"/>
      <c r="R104" s="370"/>
      <c r="S104" s="370"/>
      <c r="T104" s="370"/>
      <c r="U104" s="80"/>
      <c r="V104" s="40"/>
    </row>
    <row r="105" spans="2:22" s="20" customFormat="1" x14ac:dyDescent="0.25">
      <c r="B105" s="7"/>
      <c r="C105" s="198" t="s">
        <v>323</v>
      </c>
      <c r="D105" s="7"/>
      <c r="E105" s="4"/>
      <c r="F105" s="4"/>
      <c r="G105" s="4"/>
      <c r="H105" s="4"/>
      <c r="I105" s="4"/>
      <c r="J105" s="370"/>
      <c r="K105" s="370"/>
      <c r="L105" s="370"/>
      <c r="M105" s="370"/>
      <c r="N105" s="370"/>
      <c r="O105" s="370"/>
      <c r="P105" s="370"/>
      <c r="Q105" s="370"/>
      <c r="R105" s="370"/>
      <c r="S105" s="370"/>
      <c r="T105" s="370"/>
      <c r="U105" s="80"/>
      <c r="V105" s="40"/>
    </row>
    <row r="106" spans="2:22" s="20" customFormat="1" x14ac:dyDescent="0.25">
      <c r="B106" s="7"/>
      <c r="C106" s="198" t="s">
        <v>324</v>
      </c>
      <c r="D106" s="7"/>
      <c r="E106" s="4"/>
      <c r="F106" s="4"/>
      <c r="G106" s="4"/>
      <c r="H106" s="4"/>
      <c r="I106" s="4"/>
      <c r="J106" s="370"/>
      <c r="K106" s="370"/>
      <c r="L106" s="370"/>
      <c r="M106" s="370"/>
      <c r="N106" s="370"/>
      <c r="O106" s="370"/>
      <c r="P106" s="370"/>
      <c r="Q106" s="370"/>
      <c r="R106" s="370"/>
      <c r="S106" s="370"/>
      <c r="T106" s="370"/>
      <c r="U106" s="80"/>
      <c r="V106" s="40"/>
    </row>
    <row r="107" spans="2:22" s="20" customFormat="1" x14ac:dyDescent="0.25">
      <c r="B107" s="7"/>
      <c r="C107" s="9"/>
      <c r="D107" s="7"/>
      <c r="E107" s="4"/>
      <c r="F107" s="4"/>
      <c r="G107" s="4"/>
      <c r="H107" s="4"/>
      <c r="I107" s="4"/>
      <c r="J107" s="370"/>
      <c r="K107" s="370"/>
      <c r="L107" s="370"/>
      <c r="M107" s="370"/>
      <c r="N107" s="370"/>
      <c r="O107" s="370"/>
      <c r="P107" s="370"/>
      <c r="Q107" s="370"/>
      <c r="R107" s="370"/>
      <c r="S107" s="370"/>
      <c r="T107" s="370"/>
      <c r="U107" s="80"/>
      <c r="V107" s="40"/>
    </row>
    <row r="108" spans="2:22" s="20" customFormat="1" ht="45" customHeight="1" x14ac:dyDescent="0.25">
      <c r="B108" s="7"/>
      <c r="C108" s="423"/>
      <c r="D108" s="423"/>
      <c r="E108" s="423"/>
      <c r="F108" s="423"/>
      <c r="G108" s="423"/>
      <c r="H108" s="423"/>
      <c r="I108" s="4"/>
      <c r="J108" s="370"/>
      <c r="K108" s="370"/>
      <c r="L108" s="370"/>
      <c r="M108" s="370"/>
      <c r="N108" s="370"/>
      <c r="O108" s="370"/>
      <c r="P108" s="370"/>
      <c r="Q108" s="370"/>
      <c r="R108" s="370"/>
      <c r="S108" s="370"/>
      <c r="T108" s="370"/>
      <c r="U108" s="80"/>
      <c r="V108" s="40"/>
    </row>
    <row r="109" spans="2:22" s="20" customFormat="1" ht="29.4" thickBot="1" x14ac:dyDescent="0.35">
      <c r="B109" s="7"/>
      <c r="C109" s="4"/>
      <c r="D109" s="4"/>
      <c r="E109" s="4"/>
      <c r="F109" s="4"/>
      <c r="G109" s="4"/>
      <c r="H109" s="61"/>
      <c r="I109" s="152" t="s">
        <v>13</v>
      </c>
      <c r="J109" s="64" t="s">
        <v>14</v>
      </c>
      <c r="K109" s="354" t="s">
        <v>14</v>
      </c>
      <c r="L109" s="355"/>
      <c r="M109" s="354" t="s">
        <v>14</v>
      </c>
      <c r="N109" s="355"/>
      <c r="O109" s="354" t="s">
        <v>14</v>
      </c>
      <c r="P109" s="355"/>
      <c r="Q109" s="354" t="s">
        <v>14</v>
      </c>
      <c r="R109" s="355"/>
      <c r="S109" s="354" t="s">
        <v>14</v>
      </c>
      <c r="T109" s="355"/>
      <c r="U109" s="38"/>
      <c r="V109" s="41"/>
    </row>
    <row r="110" spans="2:22" s="20" customFormat="1" ht="14.4" thickBot="1" x14ac:dyDescent="0.3">
      <c r="B110" s="7" t="s">
        <v>143</v>
      </c>
      <c r="C110" s="9" t="s">
        <v>5</v>
      </c>
      <c r="D110" s="7"/>
      <c r="E110" s="4"/>
      <c r="F110" s="4"/>
      <c r="G110" s="4"/>
      <c r="H110" s="4"/>
      <c r="I110" s="4"/>
      <c r="J110" s="127">
        <v>0.13283534805143105</v>
      </c>
      <c r="K110" s="371">
        <v>1.5030720201330783E-2</v>
      </c>
      <c r="L110" s="371"/>
      <c r="M110" s="371">
        <v>0</v>
      </c>
      <c r="N110" s="371"/>
      <c r="O110" s="371">
        <v>0</v>
      </c>
      <c r="P110" s="371"/>
      <c r="Q110" s="424">
        <f>IFERROR(IF(IF(J110="","0",J110)+IF(K110="","0",K110)+IF(M110="","0",M110) + IF(O110="","0",O110)=0,"",(IF(J110="","0",J110)+IF(K110="","0",K110)+IF(M110="","0",M110) + IF(O110="","0",O110))/1),"")</f>
        <v>0.14786606825276183</v>
      </c>
      <c r="R110" s="424"/>
      <c r="S110" s="372"/>
      <c r="T110" s="373"/>
      <c r="U110" s="38"/>
      <c r="V110" s="41"/>
    </row>
    <row r="111" spans="2:22" s="20" customFormat="1" ht="14.4" thickBot="1" x14ac:dyDescent="0.3">
      <c r="B111" s="7" t="s">
        <v>144</v>
      </c>
      <c r="C111" s="7" t="s">
        <v>64</v>
      </c>
      <c r="D111" s="8"/>
      <c r="E111" s="4"/>
      <c r="F111" s="4"/>
      <c r="G111" s="4"/>
      <c r="H111" s="4"/>
      <c r="I111" s="4"/>
      <c r="J111" s="84" t="s">
        <v>411</v>
      </c>
      <c r="K111" s="363">
        <v>0</v>
      </c>
      <c r="L111" s="363"/>
      <c r="M111" s="348">
        <v>0</v>
      </c>
      <c r="N111" s="349"/>
      <c r="O111" s="372"/>
      <c r="P111" s="373"/>
      <c r="Q111" s="374" t="str">
        <f>IFERROR(IF(IF(J111="","0",J111)+IF(K111="","0",K111)+IF(M111="","0",M111)=0,"",(IF(J111="","0",J111)+IF(K111="","0",K111)+IF(M111="","0",M111))/1),"")</f>
        <v/>
      </c>
      <c r="R111" s="374"/>
      <c r="S111" s="372"/>
      <c r="T111" s="373"/>
      <c r="U111" s="38"/>
      <c r="V111" s="41"/>
    </row>
    <row r="112" spans="2:22" s="20" customFormat="1" ht="14.4" thickBot="1" x14ac:dyDescent="0.3">
      <c r="B112" s="7" t="s">
        <v>145</v>
      </c>
      <c r="C112" s="7" t="s">
        <v>8</v>
      </c>
      <c r="D112" s="8"/>
      <c r="E112" s="4"/>
      <c r="F112" s="4"/>
      <c r="G112" s="4"/>
      <c r="H112" s="4"/>
      <c r="I112" s="4"/>
      <c r="J112" s="84" t="s">
        <v>411</v>
      </c>
      <c r="K112" s="363">
        <v>0</v>
      </c>
      <c r="L112" s="363"/>
      <c r="M112" s="348">
        <v>0</v>
      </c>
      <c r="N112" s="349"/>
      <c r="O112" s="372"/>
      <c r="P112" s="373"/>
      <c r="Q112" s="374" t="str">
        <f>IFERROR(IF(IF(J112="","0",J112)+IF(K112="","0",K112)+IF(M112="","0",M112)=0,"",(IF(J112="","0",J112)+IF(K112="","0",K112)+IF(M112="","0",M112))/1),"")</f>
        <v/>
      </c>
      <c r="R112" s="374"/>
      <c r="S112" s="372"/>
      <c r="T112" s="373"/>
      <c r="U112" s="38"/>
      <c r="V112" s="41"/>
    </row>
    <row r="113" spans="1:22" s="20" customFormat="1" ht="14.4" thickBot="1" x14ac:dyDescent="0.3">
      <c r="B113" s="7" t="s">
        <v>146</v>
      </c>
      <c r="C113" s="7" t="s">
        <v>9</v>
      </c>
      <c r="D113" s="8"/>
      <c r="E113" s="4"/>
      <c r="F113" s="4"/>
      <c r="G113" s="4"/>
      <c r="H113" s="4"/>
      <c r="I113" s="4"/>
      <c r="J113" s="84" t="s">
        <v>411</v>
      </c>
      <c r="K113" s="363">
        <v>0</v>
      </c>
      <c r="L113" s="363"/>
      <c r="M113" s="348">
        <v>0</v>
      </c>
      <c r="N113" s="349"/>
      <c r="O113" s="348">
        <v>0</v>
      </c>
      <c r="P113" s="349"/>
      <c r="Q113" s="374" t="str">
        <f>IFERROR(IF(IF(J113="","0",J113)+IF(K113="","0",K113)+IF(M113="","0",M113) + IF(O113="","0",O113)=0,"",(IF(J113="","0",J113)+IF(K113="","0",K113)+IF(M113="","0",M113) + IF(O113="","0",O113))/1),"")</f>
        <v/>
      </c>
      <c r="R113" s="374"/>
      <c r="S113" s="372"/>
      <c r="T113" s="373"/>
      <c r="U113" s="38"/>
      <c r="V113" s="41"/>
    </row>
    <row r="114" spans="1:22" s="20" customFormat="1" ht="15" thickBot="1" x14ac:dyDescent="0.35">
      <c r="B114" s="7" t="s">
        <v>147</v>
      </c>
      <c r="C114" s="18" t="s">
        <v>66</v>
      </c>
      <c r="D114" s="18"/>
      <c r="E114" s="19"/>
      <c r="F114" s="19"/>
      <c r="G114" s="19"/>
      <c r="H114" s="19"/>
      <c r="I114" s="19"/>
      <c r="J114" s="132" t="s">
        <v>411</v>
      </c>
      <c r="K114" s="364"/>
      <c r="L114" s="365"/>
      <c r="M114" s="364"/>
      <c r="N114" s="365"/>
      <c r="O114" s="366">
        <v>0</v>
      </c>
      <c r="P114" s="367"/>
      <c r="Q114" s="422" t="str">
        <f>IFERROR(IF(IF(J114="","0",J114)+IF(O114="","0",O114)=0,"",(IF(J114="","0",J114)+IF(O114="","0",O114))/1),"")</f>
        <v/>
      </c>
      <c r="R114" s="422"/>
      <c r="S114" s="372"/>
      <c r="T114" s="373"/>
      <c r="U114" s="38"/>
      <c r="V114" s="41"/>
    </row>
    <row r="115" spans="1:22" s="20" customFormat="1" ht="15" thickBot="1" x14ac:dyDescent="0.35">
      <c r="B115" s="7" t="s">
        <v>148</v>
      </c>
      <c r="C115" s="18" t="s">
        <v>65</v>
      </c>
      <c r="D115" s="18"/>
      <c r="E115" s="19"/>
      <c r="F115" s="19"/>
      <c r="G115" s="19"/>
      <c r="H115" s="19"/>
      <c r="I115" s="19"/>
      <c r="J115" s="132" t="s">
        <v>411</v>
      </c>
      <c r="K115" s="368">
        <v>0</v>
      </c>
      <c r="L115" s="368"/>
      <c r="M115" s="366">
        <v>0</v>
      </c>
      <c r="N115" s="367"/>
      <c r="O115" s="366">
        <v>0</v>
      </c>
      <c r="P115" s="367"/>
      <c r="Q115" s="422" t="str">
        <f>IFERROR(IF(IF(J115="","0",J115)+IF(K115="","0",K115)+IF(M115="","0",M115) + IF(O115="","0",O115)=0,"",(IF(J115="","0",J115)+IF(K115="","0",K115)+IF(M115="","0",M115) + IF(O115="","0",O115))/1),"")</f>
        <v/>
      </c>
      <c r="R115" s="422"/>
      <c r="S115" s="372"/>
      <c r="T115" s="373"/>
      <c r="U115" s="38"/>
      <c r="V115" s="41"/>
    </row>
    <row r="116" spans="1:22" s="20" customFormat="1" ht="15" thickBot="1" x14ac:dyDescent="0.35">
      <c r="B116" s="7" t="s">
        <v>149</v>
      </c>
      <c r="C116" s="18" t="s">
        <v>67</v>
      </c>
      <c r="D116" s="18"/>
      <c r="E116" s="19"/>
      <c r="F116" s="19"/>
      <c r="G116" s="19"/>
      <c r="H116" s="19"/>
      <c r="I116" s="19"/>
      <c r="J116" s="132" t="s">
        <v>411</v>
      </c>
      <c r="K116" s="364"/>
      <c r="L116" s="365"/>
      <c r="M116" s="364"/>
      <c r="N116" s="365"/>
      <c r="O116" s="366">
        <v>0</v>
      </c>
      <c r="P116" s="367"/>
      <c r="Q116" s="422" t="str">
        <f>IFERROR(IF(IF(J116="","0",J116)+IF(O116="","0",O116)=0,"",(IF(J116="","0",J116)+IF(O116="","0",O116))/1),"")</f>
        <v/>
      </c>
      <c r="R116" s="422"/>
      <c r="S116" s="372"/>
      <c r="T116" s="373"/>
      <c r="U116" s="38"/>
      <c r="V116" s="41"/>
    </row>
    <row r="117" spans="1:22" s="20" customFormat="1" ht="14.4" thickBot="1" x14ac:dyDescent="0.3">
      <c r="B117" s="7" t="s">
        <v>150</v>
      </c>
      <c r="C117" s="7" t="s">
        <v>10</v>
      </c>
      <c r="D117" s="8"/>
      <c r="E117" s="4"/>
      <c r="F117" s="4"/>
      <c r="G117" s="4"/>
      <c r="H117" s="4"/>
      <c r="I117" s="4"/>
      <c r="J117" s="84">
        <v>0.13283534805143105</v>
      </c>
      <c r="K117" s="363">
        <v>1.5030720201330783E-2</v>
      </c>
      <c r="L117" s="363"/>
      <c r="M117" s="348">
        <v>0</v>
      </c>
      <c r="N117" s="349"/>
      <c r="O117" s="372"/>
      <c r="P117" s="373"/>
      <c r="Q117" s="374">
        <f>IFERROR(IF(IF(J117="","0",J117)+IF(K117="","0",K117)+IF(M117="","0",M117)=0,"",(IF(J117="","0",J117)+IF(K117="","0",K117)+IF(M117="","0",M117))/1),"")</f>
        <v>0.14786606825276183</v>
      </c>
      <c r="R117" s="374"/>
      <c r="S117" s="420">
        <v>2.8062636779744816E-2</v>
      </c>
      <c r="T117" s="421"/>
      <c r="U117" s="38"/>
      <c r="V117" s="41"/>
    </row>
    <row r="118" spans="1:22" s="20" customFormat="1" ht="14.4" thickBot="1" x14ac:dyDescent="0.3">
      <c r="B118" s="7" t="s">
        <v>151</v>
      </c>
      <c r="C118" s="7" t="s">
        <v>12</v>
      </c>
      <c r="D118" s="8"/>
      <c r="E118" s="4"/>
      <c r="F118" s="4"/>
      <c r="G118" s="4"/>
      <c r="H118" s="4"/>
      <c r="I118" s="4"/>
      <c r="J118" s="84" t="s">
        <v>411</v>
      </c>
      <c r="K118" s="363">
        <v>0</v>
      </c>
      <c r="L118" s="363"/>
      <c r="M118" s="363">
        <v>0</v>
      </c>
      <c r="N118" s="363"/>
      <c r="O118" s="372"/>
      <c r="P118" s="373"/>
      <c r="Q118" s="374" t="str">
        <f>IFERROR(IF(IF(J118="","0",J118)+IF(K118="","0",K118)+IF(M118="","0",M118)=0,"",(IF(J118="","0",J118)+IF(K118="","0",K118)+IF(M118="","0",M118))/1),"")</f>
        <v/>
      </c>
      <c r="R118" s="374"/>
      <c r="S118" s="372"/>
      <c r="T118" s="373"/>
      <c r="U118" s="38"/>
    </row>
    <row r="119" spans="1:22" s="20" customFormat="1" ht="13.95" x14ac:dyDescent="0.25">
      <c r="B119" s="7"/>
      <c r="C119" s="7"/>
      <c r="D119" s="8"/>
      <c r="E119" s="4"/>
      <c r="F119" s="4"/>
      <c r="G119" s="4"/>
      <c r="H119" s="4"/>
      <c r="I119" s="4"/>
      <c r="J119" s="76"/>
      <c r="K119" s="77"/>
      <c r="L119" s="77"/>
      <c r="M119" s="77"/>
      <c r="N119" s="77"/>
      <c r="O119"/>
      <c r="P119"/>
      <c r="Q119"/>
      <c r="R119" s="78"/>
      <c r="S119" s="78"/>
      <c r="T119" s="78"/>
      <c r="U119" s="38"/>
    </row>
    <row r="120" spans="1:22" ht="13.95" x14ac:dyDescent="0.25">
      <c r="A120" s="20"/>
      <c r="B120" s="199"/>
      <c r="C120" s="196"/>
      <c r="D120" s="154"/>
      <c r="E120" s="3"/>
      <c r="F120" s="3"/>
      <c r="G120" s="3"/>
      <c r="H120" s="3"/>
      <c r="I120" s="3"/>
      <c r="J120" s="76"/>
      <c r="K120" s="77"/>
      <c r="L120" s="77"/>
      <c r="M120" s="77"/>
      <c r="N120" s="77"/>
      <c r="O120" s="77"/>
      <c r="P120" s="77"/>
      <c r="Q120" s="77"/>
      <c r="R120" s="78"/>
      <c r="S120" s="78"/>
      <c r="T120" s="78"/>
      <c r="U120" s="38"/>
    </row>
    <row r="121" spans="1:22" ht="14.4" thickBot="1" x14ac:dyDescent="0.3">
      <c r="A121" s="20"/>
      <c r="B121" s="155"/>
      <c r="C121" s="156"/>
      <c r="D121" s="155"/>
      <c r="K121" s="42"/>
      <c r="L121" s="42"/>
      <c r="M121" s="42"/>
      <c r="N121" s="42"/>
      <c r="O121" s="42"/>
      <c r="P121" s="42"/>
      <c r="Q121" s="42"/>
      <c r="R121" s="42"/>
      <c r="S121" s="42"/>
      <c r="T121" s="42"/>
    </row>
    <row r="122" spans="1:22" s="20" customFormat="1" ht="14.4" thickBot="1" x14ac:dyDescent="0.3">
      <c r="B122" s="360" t="s">
        <v>142</v>
      </c>
      <c r="C122" s="361"/>
      <c r="D122" s="361"/>
      <c r="E122" s="361"/>
      <c r="F122" s="361"/>
      <c r="G122" s="361"/>
      <c r="H122" s="361"/>
      <c r="I122" s="361"/>
      <c r="J122" s="361"/>
      <c r="K122" s="361"/>
      <c r="L122" s="361"/>
      <c r="M122" s="361"/>
      <c r="N122" s="361"/>
      <c r="O122" s="361"/>
      <c r="P122" s="361"/>
      <c r="Q122" s="361"/>
      <c r="R122" s="361"/>
      <c r="S122" s="361"/>
      <c r="T122" s="362"/>
      <c r="U122" s="153"/>
      <c r="V122" s="22"/>
    </row>
    <row r="123" spans="1:22" s="20" customFormat="1" ht="13.95" x14ac:dyDescent="0.25">
      <c r="B123" s="7"/>
      <c r="C123" s="9"/>
      <c r="D123" s="7"/>
      <c r="E123" s="4"/>
      <c r="F123" s="4"/>
      <c r="G123" s="4"/>
      <c r="H123" s="4"/>
      <c r="I123" s="4"/>
      <c r="J123" s="4"/>
      <c r="K123" s="37"/>
      <c r="L123" s="37"/>
      <c r="M123" s="37"/>
      <c r="N123" s="37"/>
      <c r="O123" s="37"/>
      <c r="P123" s="37"/>
      <c r="Q123" s="37"/>
      <c r="R123" s="37"/>
      <c r="S123" s="69"/>
      <c r="T123" s="69"/>
      <c r="U123" s="4"/>
    </row>
    <row r="124" spans="1:22" s="20" customFormat="1" ht="13.95" x14ac:dyDescent="0.25">
      <c r="B124" s="7"/>
      <c r="C124" s="9"/>
      <c r="D124" s="7"/>
      <c r="E124" s="4"/>
      <c r="F124" s="4"/>
      <c r="G124" s="4"/>
      <c r="H124" s="4"/>
      <c r="I124" s="4"/>
      <c r="J124" s="4"/>
      <c r="K124" s="37"/>
      <c r="L124" s="37"/>
      <c r="M124" s="37"/>
      <c r="N124" s="37"/>
      <c r="O124" s="37"/>
      <c r="P124" s="37"/>
      <c r="Q124" s="37"/>
      <c r="R124" s="37"/>
      <c r="S124" s="69"/>
      <c r="T124" s="69"/>
      <c r="U124" s="4"/>
    </row>
    <row r="125" spans="1:22" ht="13.9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5">
      <c r="B126" s="401" t="s">
        <v>402</v>
      </c>
      <c r="C126" s="401"/>
      <c r="D126" s="401"/>
      <c r="E126" s="401"/>
      <c r="F126" s="401"/>
      <c r="G126" s="401"/>
      <c r="H126" s="401"/>
      <c r="I126" s="401"/>
      <c r="J126" s="401"/>
      <c r="K126" s="401"/>
      <c r="L126" s="401"/>
      <c r="M126" s="401"/>
      <c r="N126" s="401"/>
      <c r="O126" s="401"/>
      <c r="P126" s="401"/>
      <c r="Q126" s="401"/>
      <c r="R126" s="401"/>
      <c r="S126" s="401"/>
      <c r="T126" s="401"/>
      <c r="U126" s="401"/>
    </row>
    <row r="127" spans="1:22" x14ac:dyDescent="0.25">
      <c r="B127" s="401"/>
      <c r="C127" s="401"/>
      <c r="D127" s="401"/>
      <c r="E127" s="401"/>
      <c r="F127" s="401"/>
      <c r="G127" s="401"/>
      <c r="H127" s="401"/>
      <c r="I127" s="401"/>
      <c r="J127" s="401"/>
      <c r="K127" s="401"/>
      <c r="L127" s="401"/>
      <c r="M127" s="401"/>
      <c r="N127" s="401"/>
      <c r="O127" s="401"/>
      <c r="P127" s="401"/>
      <c r="Q127" s="401"/>
      <c r="R127" s="401"/>
      <c r="S127" s="401"/>
      <c r="T127" s="401"/>
      <c r="U127" s="401"/>
    </row>
    <row r="128" spans="1:22" ht="47.25" customHeight="1" x14ac:dyDescent="0.25">
      <c r="B128" s="401"/>
      <c r="C128" s="401"/>
      <c r="D128" s="401"/>
      <c r="E128" s="401"/>
      <c r="F128" s="401"/>
      <c r="G128" s="401"/>
      <c r="H128" s="401"/>
      <c r="I128" s="401"/>
      <c r="J128" s="401"/>
      <c r="K128" s="401"/>
      <c r="L128" s="401"/>
      <c r="M128" s="401"/>
      <c r="N128" s="401"/>
      <c r="O128" s="401"/>
      <c r="P128" s="401"/>
      <c r="Q128" s="401"/>
      <c r="R128" s="401"/>
      <c r="S128" s="401"/>
      <c r="T128" s="401"/>
      <c r="U128" s="401"/>
    </row>
    <row r="129" spans="2:21" ht="14.4" thickBot="1" x14ac:dyDescent="0.3">
      <c r="B129" s="4"/>
      <c r="C129" s="4"/>
      <c r="D129" s="4"/>
      <c r="E129" s="4"/>
      <c r="F129" s="4"/>
      <c r="G129" s="4"/>
      <c r="H129" s="4"/>
      <c r="I129" s="4"/>
      <c r="J129" s="4"/>
      <c r="K129" s="4"/>
      <c r="L129" s="4"/>
      <c r="M129" s="4"/>
      <c r="N129" s="4"/>
      <c r="O129" s="4"/>
      <c r="P129" s="4"/>
      <c r="Q129" s="4"/>
      <c r="R129" s="4"/>
      <c r="S129" s="4"/>
      <c r="T129" s="4"/>
      <c r="U129" s="4"/>
    </row>
    <row r="130" spans="2:21" ht="14.4" thickBot="1" x14ac:dyDescent="0.3">
      <c r="B130" s="4" t="s">
        <v>38</v>
      </c>
      <c r="C130" s="4" t="s">
        <v>352</v>
      </c>
      <c r="D130" s="61"/>
      <c r="E130" s="61"/>
      <c r="F130" s="4"/>
      <c r="G130" s="4"/>
      <c r="H130" s="4"/>
      <c r="I130" s="4" t="s">
        <v>14</v>
      </c>
      <c r="J130" s="85">
        <f>IF('Main Results and Overview'!P17=0,"",'Main Results and Overview'!P17)</f>
        <v>5.39524407430522E-2</v>
      </c>
      <c r="K130" s="4"/>
      <c r="L130" s="4"/>
      <c r="M130" s="30"/>
      <c r="N130" s="23"/>
      <c r="O130" s="6"/>
      <c r="P130" s="6"/>
      <c r="Q130" s="6"/>
      <c r="R130" s="4"/>
      <c r="S130" s="4"/>
      <c r="T130" s="4"/>
      <c r="U130" s="4"/>
    </row>
    <row r="131" spans="2:21" ht="14.4" x14ac:dyDescent="0.3">
      <c r="B131" s="4"/>
      <c r="C131" s="19" t="s">
        <v>238</v>
      </c>
      <c r="D131" s="30"/>
      <c r="E131" s="61"/>
      <c r="F131" s="4"/>
      <c r="G131" s="4"/>
      <c r="H131" s="4"/>
      <c r="I131" s="4"/>
      <c r="J131" s="23"/>
      <c r="K131" s="4"/>
      <c r="L131" s="4"/>
      <c r="M131" s="30"/>
      <c r="N131" s="23"/>
      <c r="O131" s="6"/>
      <c r="P131" s="6"/>
      <c r="Q131" s="6"/>
      <c r="R131" s="4"/>
      <c r="S131" s="4"/>
      <c r="T131" s="4"/>
      <c r="U131" s="4"/>
    </row>
    <row r="132" spans="2:21" ht="14.4" thickBot="1" x14ac:dyDescent="0.3">
      <c r="B132" s="4"/>
      <c r="C132" s="4" t="s">
        <v>177</v>
      </c>
      <c r="D132" s="30"/>
      <c r="E132" s="61"/>
      <c r="F132" s="4"/>
      <c r="G132" s="4"/>
      <c r="H132" s="4"/>
      <c r="I132" s="4"/>
      <c r="J132" s="4"/>
      <c r="K132" s="4"/>
      <c r="L132" s="4"/>
      <c r="M132" s="30"/>
      <c r="N132" s="4"/>
      <c r="O132" s="4"/>
      <c r="P132" s="4"/>
      <c r="Q132" s="4"/>
      <c r="R132" s="4"/>
      <c r="S132" s="4"/>
      <c r="T132" s="4"/>
      <c r="U132" s="4"/>
    </row>
    <row r="133" spans="2:21" ht="15" thickBot="1" x14ac:dyDescent="0.35">
      <c r="B133" s="4" t="s">
        <v>118</v>
      </c>
      <c r="C133" s="4" t="s">
        <v>254</v>
      </c>
      <c r="D133" s="61"/>
      <c r="E133" s="61"/>
      <c r="F133" s="4"/>
      <c r="G133" s="4"/>
      <c r="H133" s="4"/>
      <c r="I133" s="4" t="s">
        <v>15</v>
      </c>
      <c r="J133" s="88">
        <f>IFERROR(10000*((IF(M64="","0",M64)+IF(M65="","0",M65)+IF(M66="","0",M66))/'Main Results and Overview'!P13),"")</f>
        <v>-43.205365823302913</v>
      </c>
      <c r="K133" s="4"/>
      <c r="L133" s="4"/>
      <c r="M133" s="30"/>
      <c r="N133" s="3"/>
      <c r="O133" s="4"/>
      <c r="P133" s="4"/>
      <c r="Q133" s="4"/>
      <c r="R133" s="4"/>
      <c r="S133" s="4"/>
      <c r="T133" s="4"/>
      <c r="U133" s="4"/>
    </row>
    <row r="134" spans="2:21" ht="14.4" thickBot="1" x14ac:dyDescent="0.3">
      <c r="B134" s="4"/>
      <c r="C134" s="4" t="s">
        <v>255</v>
      </c>
      <c r="D134" s="30"/>
      <c r="E134" s="61"/>
      <c r="F134" s="4"/>
      <c r="G134" s="4"/>
      <c r="H134" s="4"/>
      <c r="I134" s="4"/>
      <c r="J134" s="4"/>
      <c r="K134" s="4"/>
      <c r="L134" s="4"/>
      <c r="M134" s="30"/>
      <c r="N134" s="4"/>
      <c r="O134" s="4"/>
      <c r="P134" s="4"/>
      <c r="Q134" s="4"/>
      <c r="R134" s="4"/>
      <c r="S134" s="4"/>
      <c r="T134" s="4"/>
      <c r="U134" s="4"/>
    </row>
    <row r="135" spans="2:21" ht="18" customHeight="1" thickBot="1" x14ac:dyDescent="0.35">
      <c r="B135" s="4" t="s">
        <v>141</v>
      </c>
      <c r="C135" s="4" t="s">
        <v>90</v>
      </c>
      <c r="D135" s="61"/>
      <c r="E135" s="61"/>
      <c r="F135" s="4"/>
      <c r="G135" s="4"/>
      <c r="H135" s="4"/>
      <c r="I135" s="4" t="s">
        <v>14</v>
      </c>
      <c r="J135" s="85">
        <f>IFERROR(IF(J130="","0",J130)+IF(J133="","0",J133/10000),"")</f>
        <v>4.9631904160721912E-2</v>
      </c>
      <c r="K135" s="12"/>
      <c r="L135" s="12"/>
      <c r="M135" s="30"/>
      <c r="N135" s="23"/>
      <c r="O135" s="4"/>
      <c r="P135" s="4"/>
      <c r="Q135" s="4"/>
      <c r="R135" s="4"/>
      <c r="S135" s="4"/>
      <c r="T135" s="4"/>
      <c r="U135" s="4"/>
    </row>
    <row r="136" spans="2:21" ht="13.95" x14ac:dyDescent="0.25">
      <c r="B136" s="4"/>
      <c r="C136" s="4" t="s">
        <v>152</v>
      </c>
      <c r="D136" s="30"/>
      <c r="E136" s="61"/>
      <c r="F136" s="4"/>
      <c r="G136" s="4"/>
      <c r="H136" s="4"/>
      <c r="I136" s="4"/>
      <c r="J136" s="4"/>
      <c r="K136" s="4"/>
      <c r="L136" s="4"/>
      <c r="M136" s="4"/>
      <c r="N136" s="4"/>
      <c r="O136" s="4"/>
      <c r="P136" s="4"/>
      <c r="Q136" s="4"/>
      <c r="R136" s="4"/>
      <c r="S136" s="4"/>
      <c r="T136" s="4"/>
      <c r="U136" s="4"/>
    </row>
    <row r="137" spans="2:21" ht="13.95" x14ac:dyDescent="0.25">
      <c r="B137" s="4"/>
      <c r="C137" s="4"/>
      <c r="D137" s="61"/>
      <c r="E137" s="61"/>
      <c r="F137" s="4"/>
      <c r="G137" s="4"/>
      <c r="H137" s="4"/>
      <c r="I137" s="4"/>
      <c r="J137" s="4"/>
      <c r="K137" s="4"/>
      <c r="L137" s="4"/>
      <c r="M137" s="4"/>
      <c r="N137" s="4"/>
      <c r="O137" s="4"/>
      <c r="P137" s="4"/>
      <c r="Q137" s="4"/>
      <c r="R137" s="4"/>
      <c r="S137" s="4"/>
      <c r="T137" s="4"/>
      <c r="U137" s="4"/>
    </row>
    <row r="138" spans="2:21" ht="13.95" x14ac:dyDescent="0.25">
      <c r="B138" s="3"/>
      <c r="C138" s="3"/>
      <c r="D138" s="30"/>
      <c r="E138" s="30"/>
      <c r="F138" s="3"/>
      <c r="G138" s="3"/>
      <c r="H138" s="3"/>
      <c r="I138" s="3"/>
      <c r="J138" s="3"/>
      <c r="K138" s="3"/>
      <c r="L138" s="3"/>
      <c r="M138" s="3"/>
      <c r="N138" s="3"/>
      <c r="O138" s="3"/>
      <c r="P138" s="3"/>
      <c r="Q138" s="3"/>
      <c r="R138" s="3"/>
      <c r="S138" s="3"/>
      <c r="T138" s="3"/>
      <c r="U138" s="3"/>
    </row>
    <row r="139" spans="2:21" ht="13.95" x14ac:dyDescent="0.25">
      <c r="B139" s="3"/>
      <c r="C139" s="3"/>
      <c r="D139" s="3"/>
      <c r="E139" s="3"/>
      <c r="F139" s="3"/>
      <c r="G139" s="3"/>
      <c r="H139" s="3"/>
      <c r="I139" s="3"/>
      <c r="J139" s="3"/>
      <c r="K139" s="3"/>
      <c r="L139" s="3"/>
      <c r="M139" s="3"/>
      <c r="N139" s="3"/>
      <c r="O139" s="3"/>
      <c r="P139" s="3"/>
      <c r="Q139" s="3"/>
      <c r="R139" s="3"/>
      <c r="S139" s="3"/>
      <c r="T139" s="3"/>
      <c r="U139" s="3"/>
    </row>
    <row r="140" spans="2:21" x14ac:dyDescent="0.25">
      <c r="B140" s="3"/>
      <c r="C140" s="3"/>
      <c r="D140" s="3"/>
      <c r="E140" s="3"/>
      <c r="F140" s="3"/>
      <c r="G140" s="3"/>
      <c r="H140" s="3"/>
      <c r="I140" s="3"/>
      <c r="J140" s="3"/>
      <c r="K140" s="3"/>
      <c r="L140" s="3"/>
      <c r="M140" s="3"/>
      <c r="N140" s="3"/>
      <c r="O140" s="3"/>
      <c r="P140" s="3"/>
      <c r="Q140" s="3"/>
      <c r="R140" s="3"/>
      <c r="S140" s="3"/>
      <c r="T140" s="3"/>
      <c r="U140" s="3"/>
    </row>
  </sheetData>
  <mergeCells count="182">
    <mergeCell ref="Q37:Q38"/>
    <mergeCell ref="R37:R38"/>
    <mergeCell ref="D37:H38"/>
    <mergeCell ref="J37:J38"/>
    <mergeCell ref="I37:I38"/>
    <mergeCell ref="K37:K38"/>
    <mergeCell ref="L37:L38"/>
    <mergeCell ref="O111:P111"/>
    <mergeCell ref="K14:L14"/>
    <mergeCell ref="O96:P96"/>
    <mergeCell ref="O95:P95"/>
    <mergeCell ref="M87:N87"/>
    <mergeCell ref="O87:P87"/>
    <mergeCell ref="G53:H53"/>
    <mergeCell ref="K53:L53"/>
    <mergeCell ref="M53:N53"/>
    <mergeCell ref="K51:L51"/>
    <mergeCell ref="M66:N66"/>
    <mergeCell ref="K68:L68"/>
    <mergeCell ref="K66:L66"/>
    <mergeCell ref="B71:H71"/>
    <mergeCell ref="K50:N50"/>
    <mergeCell ref="K54:L54"/>
    <mergeCell ref="K55:L55"/>
    <mergeCell ref="N3:Q3"/>
    <mergeCell ref="K92:L92"/>
    <mergeCell ref="M92:N92"/>
    <mergeCell ref="B74:U74"/>
    <mergeCell ref="Q94:R94"/>
    <mergeCell ref="K79:L86"/>
    <mergeCell ref="Q88:R88"/>
    <mergeCell ref="Q87:R87"/>
    <mergeCell ref="M88:N88"/>
    <mergeCell ref="M37:M38"/>
    <mergeCell ref="F54:H54"/>
    <mergeCell ref="I4:Q4"/>
    <mergeCell ref="F4:H4"/>
    <mergeCell ref="O14:P14"/>
    <mergeCell ref="O15:P23"/>
    <mergeCell ref="M93:N93"/>
    <mergeCell ref="O93:P93"/>
    <mergeCell ref="N37:N38"/>
    <mergeCell ref="O37:O38"/>
    <mergeCell ref="P37:P38"/>
    <mergeCell ref="K49:N49"/>
    <mergeCell ref="B47:T47"/>
    <mergeCell ref="Q79:R86"/>
    <mergeCell ref="K87:L87"/>
    <mergeCell ref="S109:T109"/>
    <mergeCell ref="S110:T110"/>
    <mergeCell ref="S111:T111"/>
    <mergeCell ref="S112:T112"/>
    <mergeCell ref="S116:T116"/>
    <mergeCell ref="S115:T115"/>
    <mergeCell ref="S113:T113"/>
    <mergeCell ref="C108:H108"/>
    <mergeCell ref="O99:P100"/>
    <mergeCell ref="Q101:R108"/>
    <mergeCell ref="Q114:R114"/>
    <mergeCell ref="Q113:R113"/>
    <mergeCell ref="K111:L111"/>
    <mergeCell ref="K109:L109"/>
    <mergeCell ref="Q111:R111"/>
    <mergeCell ref="Q110:R110"/>
    <mergeCell ref="Q99:R100"/>
    <mergeCell ref="S114:T114"/>
    <mergeCell ref="K110:L110"/>
    <mergeCell ref="O109:P109"/>
    <mergeCell ref="M110:N110"/>
    <mergeCell ref="O112:P112"/>
    <mergeCell ref="Q109:R109"/>
    <mergeCell ref="Q112:R112"/>
    <mergeCell ref="B126:U128"/>
    <mergeCell ref="J99:J100"/>
    <mergeCell ref="J101:J108"/>
    <mergeCell ref="O91:P91"/>
    <mergeCell ref="O88:P88"/>
    <mergeCell ref="K88:L88"/>
    <mergeCell ref="Q95:R95"/>
    <mergeCell ref="O94:P94"/>
    <mergeCell ref="K93:L93"/>
    <mergeCell ref="S117:T117"/>
    <mergeCell ref="K94:L94"/>
    <mergeCell ref="M96:N96"/>
    <mergeCell ref="M94:N94"/>
    <mergeCell ref="K96:L96"/>
    <mergeCell ref="O101:P108"/>
    <mergeCell ref="S118:T118"/>
    <mergeCell ref="S99:T100"/>
    <mergeCell ref="S101:T108"/>
    <mergeCell ref="Q115:R115"/>
    <mergeCell ref="O114:P114"/>
    <mergeCell ref="O115:P115"/>
    <mergeCell ref="Q116:R116"/>
    <mergeCell ref="M101:N108"/>
    <mergeCell ref="Q96:R96"/>
    <mergeCell ref="C4:E4"/>
    <mergeCell ref="B11:U12"/>
    <mergeCell ref="J15:J23"/>
    <mergeCell ref="Q15:R23"/>
    <mergeCell ref="Q14:R14"/>
    <mergeCell ref="I15:I23"/>
    <mergeCell ref="K15:L23"/>
    <mergeCell ref="M15:N23"/>
    <mergeCell ref="M14:N14"/>
    <mergeCell ref="K52:L52"/>
    <mergeCell ref="K56:L56"/>
    <mergeCell ref="K58:L58"/>
    <mergeCell ref="K59:L59"/>
    <mergeCell ref="M63:N63"/>
    <mergeCell ref="K65:L65"/>
    <mergeCell ref="M51:N51"/>
    <mergeCell ref="M56:N56"/>
    <mergeCell ref="M57:N57"/>
    <mergeCell ref="M58:N58"/>
    <mergeCell ref="M54:N54"/>
    <mergeCell ref="M55:N55"/>
    <mergeCell ref="K57:L57"/>
    <mergeCell ref="K60:L60"/>
    <mergeCell ref="K63:L63"/>
    <mergeCell ref="K64:L64"/>
    <mergeCell ref="M59:N59"/>
    <mergeCell ref="M60:N60"/>
    <mergeCell ref="M52:N52"/>
    <mergeCell ref="O63:P63"/>
    <mergeCell ref="M68:N68"/>
    <mergeCell ref="O68:P68"/>
    <mergeCell ref="O64:P64"/>
    <mergeCell ref="M77:N78"/>
    <mergeCell ref="O77:P78"/>
    <mergeCell ref="O65:P65"/>
    <mergeCell ref="O66:P66"/>
    <mergeCell ref="M64:N64"/>
    <mergeCell ref="M65:N65"/>
    <mergeCell ref="Q93:R93"/>
    <mergeCell ref="Q91:R91"/>
    <mergeCell ref="O92:P92"/>
    <mergeCell ref="Q92:R92"/>
    <mergeCell ref="K89:L89"/>
    <mergeCell ref="O90:P90"/>
    <mergeCell ref="K77:L78"/>
    <mergeCell ref="Q89:R89"/>
    <mergeCell ref="O89:P89"/>
    <mergeCell ref="Q90:R90"/>
    <mergeCell ref="M89:N89"/>
    <mergeCell ref="Q77:R78"/>
    <mergeCell ref="M79:N86"/>
    <mergeCell ref="O79:P86"/>
    <mergeCell ref="B2:T2"/>
    <mergeCell ref="B122:T122"/>
    <mergeCell ref="K112:L112"/>
    <mergeCell ref="M116:N116"/>
    <mergeCell ref="O116:P116"/>
    <mergeCell ref="K115:L115"/>
    <mergeCell ref="O113:P113"/>
    <mergeCell ref="K99:L100"/>
    <mergeCell ref="K101:L108"/>
    <mergeCell ref="O110:P110"/>
    <mergeCell ref="K118:L118"/>
    <mergeCell ref="M113:N113"/>
    <mergeCell ref="K113:L113"/>
    <mergeCell ref="K114:L114"/>
    <mergeCell ref="M115:N115"/>
    <mergeCell ref="K116:L116"/>
    <mergeCell ref="M114:N114"/>
    <mergeCell ref="K117:L117"/>
    <mergeCell ref="M118:N118"/>
    <mergeCell ref="M117:N117"/>
    <mergeCell ref="O118:P118"/>
    <mergeCell ref="Q118:R118"/>
    <mergeCell ref="Q117:R117"/>
    <mergeCell ref="O117:P117"/>
    <mergeCell ref="M111:N111"/>
    <mergeCell ref="M112:N112"/>
    <mergeCell ref="K90:L90"/>
    <mergeCell ref="K91:L91"/>
    <mergeCell ref="K95:L95"/>
    <mergeCell ref="M91:N91"/>
    <mergeCell ref="M95:N95"/>
    <mergeCell ref="M109:N109"/>
    <mergeCell ref="M90:N90"/>
    <mergeCell ref="M99:N100"/>
  </mergeCells>
  <dataValidations disablePrompts="1"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view="pageBreakPreview" zoomScale="70" zoomScaleNormal="70" zoomScaleSheetLayoutView="70" workbookViewId="0">
      <pane ySplit="4" topLeftCell="A5" activePane="bottomLeft" state="frozen"/>
      <selection pane="bottomLeft"/>
    </sheetView>
  </sheetViews>
  <sheetFormatPr defaultColWidth="0" defaultRowHeight="13.8" zeroHeight="1" x14ac:dyDescent="0.25"/>
  <cols>
    <col min="1" max="1" width="12.59765625" style="45" customWidth="1"/>
    <col min="2" max="2" width="32.3984375" style="45" customWidth="1"/>
    <col min="3" max="3" width="108.5" style="46" bestFit="1" customWidth="1"/>
    <col min="4" max="4" width="9" style="30" customWidth="1"/>
    <col min="5" max="16384" width="0" style="30" hidden="1"/>
  </cols>
  <sheetData>
    <row r="1" spans="1:16" ht="23.25" x14ac:dyDescent="0.35">
      <c r="A1" s="273" t="s">
        <v>203</v>
      </c>
      <c r="B1" s="49"/>
      <c r="C1" s="49"/>
    </row>
    <row r="2" spans="1:16" ht="12" customHeight="1" x14ac:dyDescent="0.2">
      <c r="A2" s="49"/>
      <c r="B2" s="49"/>
      <c r="C2" s="49"/>
    </row>
    <row r="3" spans="1:16" s="291" customFormat="1" ht="33.75" customHeight="1" x14ac:dyDescent="0.2">
      <c r="A3" s="274" t="s">
        <v>92</v>
      </c>
      <c r="B3" s="274" t="s">
        <v>93</v>
      </c>
      <c r="C3" s="275" t="s">
        <v>224</v>
      </c>
      <c r="D3" s="292"/>
      <c r="E3" s="292"/>
      <c r="F3" s="292"/>
      <c r="G3" s="292"/>
      <c r="H3" s="292"/>
      <c r="I3" s="292"/>
      <c r="J3" s="292"/>
      <c r="K3" s="292"/>
      <c r="L3" s="292"/>
      <c r="M3" s="292"/>
      <c r="N3" s="292"/>
      <c r="O3" s="292"/>
      <c r="P3" s="292"/>
    </row>
    <row r="4" spans="1:16" ht="14.25" x14ac:dyDescent="0.2">
      <c r="A4" s="281"/>
      <c r="B4" s="281"/>
      <c r="C4" s="281"/>
    </row>
    <row r="5" spans="1:16" s="291" customFormat="1" ht="32.25" customHeight="1" x14ac:dyDescent="0.2">
      <c r="A5" s="458" t="s">
        <v>405</v>
      </c>
      <c r="B5" s="459"/>
      <c r="C5" s="460"/>
    </row>
    <row r="6" spans="1:16" ht="42.75" x14ac:dyDescent="0.2">
      <c r="A6" s="288" t="s">
        <v>88</v>
      </c>
      <c r="B6" s="218" t="s">
        <v>179</v>
      </c>
      <c r="C6" s="289" t="s">
        <v>357</v>
      </c>
    </row>
    <row r="7" spans="1:16" ht="42.75" x14ac:dyDescent="0.2">
      <c r="A7" s="219" t="s">
        <v>91</v>
      </c>
      <c r="B7" s="217" t="s">
        <v>337</v>
      </c>
      <c r="C7" s="226" t="s">
        <v>358</v>
      </c>
    </row>
    <row r="8" spans="1:16" ht="38.25" x14ac:dyDescent="0.2">
      <c r="A8" s="219" t="s">
        <v>3</v>
      </c>
      <c r="B8" s="217" t="s">
        <v>228</v>
      </c>
      <c r="C8" s="217" t="s">
        <v>359</v>
      </c>
    </row>
    <row r="9" spans="1:16" ht="25.5" x14ac:dyDescent="0.2">
      <c r="A9" s="57" t="s">
        <v>48</v>
      </c>
      <c r="B9" s="58" t="s">
        <v>229</v>
      </c>
      <c r="C9" s="217" t="s">
        <v>361</v>
      </c>
    </row>
    <row r="10" spans="1:16" ht="42.75" x14ac:dyDescent="0.2">
      <c r="A10" s="216" t="s">
        <v>4</v>
      </c>
      <c r="B10" s="226" t="s">
        <v>362</v>
      </c>
      <c r="C10" s="226" t="s">
        <v>360</v>
      </c>
    </row>
    <row r="11" spans="1:16" ht="51" x14ac:dyDescent="0.2">
      <c r="A11" s="219" t="s">
        <v>6</v>
      </c>
      <c r="B11" s="217" t="s">
        <v>230</v>
      </c>
      <c r="C11" s="219" t="s">
        <v>363</v>
      </c>
    </row>
    <row r="12" spans="1:16" ht="14.25" hidden="1" x14ac:dyDescent="0.2">
      <c r="A12" s="230" t="s">
        <v>7</v>
      </c>
      <c r="B12" s="231" t="s">
        <v>231</v>
      </c>
      <c r="C12" s="230" t="s">
        <v>274</v>
      </c>
    </row>
    <row r="13" spans="1:16" s="229" customFormat="1" ht="14.25" hidden="1" x14ac:dyDescent="0.2">
      <c r="A13" s="227" t="s">
        <v>49</v>
      </c>
      <c r="B13" s="228" t="s">
        <v>127</v>
      </c>
      <c r="C13" s="227" t="s">
        <v>274</v>
      </c>
    </row>
    <row r="14" spans="1:16" s="229" customFormat="1" ht="25.5" x14ac:dyDescent="0.2">
      <c r="A14" s="219" t="s">
        <v>50</v>
      </c>
      <c r="B14" s="222" t="s">
        <v>354</v>
      </c>
      <c r="C14" s="232" t="s">
        <v>364</v>
      </c>
    </row>
    <row r="15" spans="1:16" ht="250.8" x14ac:dyDescent="0.25">
      <c r="A15" s="223" t="s">
        <v>355</v>
      </c>
      <c r="B15" s="223" t="s">
        <v>39</v>
      </c>
      <c r="C15" s="233" t="s">
        <v>365</v>
      </c>
    </row>
    <row r="16" spans="1:16" ht="153" x14ac:dyDescent="0.2">
      <c r="A16" s="279" t="s">
        <v>114</v>
      </c>
      <c r="B16" s="279" t="s">
        <v>108</v>
      </c>
      <c r="C16" s="279" t="s">
        <v>356</v>
      </c>
    </row>
    <row r="17" spans="1:3" s="290" customFormat="1" ht="39.6" x14ac:dyDescent="0.25">
      <c r="A17" s="219" t="s">
        <v>126</v>
      </c>
      <c r="B17" s="219" t="s">
        <v>40</v>
      </c>
      <c r="C17" s="219" t="s">
        <v>366</v>
      </c>
    </row>
    <row r="18" spans="1:3" ht="30" customHeight="1" x14ac:dyDescent="0.25">
      <c r="A18" s="49"/>
      <c r="B18" s="49"/>
      <c r="C18" s="49"/>
    </row>
    <row r="19" spans="1:3" s="290" customFormat="1" ht="32.25" customHeight="1" x14ac:dyDescent="0.25">
      <c r="A19" s="458" t="s">
        <v>232</v>
      </c>
      <c r="B19" s="459"/>
      <c r="C19" s="460"/>
    </row>
    <row r="20" spans="1:3" x14ac:dyDescent="0.25">
      <c r="A20" s="262" t="s">
        <v>41</v>
      </c>
      <c r="B20" s="234" t="s">
        <v>237</v>
      </c>
      <c r="C20" s="218" t="s">
        <v>94</v>
      </c>
    </row>
    <row r="21" spans="1:3" ht="26.4" x14ac:dyDescent="0.25">
      <c r="A21" s="219" t="s">
        <v>42</v>
      </c>
      <c r="B21" s="217" t="s">
        <v>199</v>
      </c>
      <c r="C21" s="217" t="s">
        <v>98</v>
      </c>
    </row>
    <row r="22" spans="1:3" s="31" customFormat="1" ht="26.4" x14ac:dyDescent="0.25">
      <c r="A22" s="219" t="s">
        <v>43</v>
      </c>
      <c r="B22" s="217" t="s">
        <v>77</v>
      </c>
      <c r="C22" s="220" t="s">
        <v>367</v>
      </c>
    </row>
    <row r="23" spans="1:3" ht="26.4" x14ac:dyDescent="0.25">
      <c r="A23" s="219" t="s">
        <v>44</v>
      </c>
      <c r="B23" s="217" t="s">
        <v>394</v>
      </c>
      <c r="C23" s="217" t="s">
        <v>372</v>
      </c>
    </row>
    <row r="24" spans="1:3" ht="39.6" x14ac:dyDescent="0.25">
      <c r="A24" s="219" t="s">
        <v>45</v>
      </c>
      <c r="B24" s="217" t="s">
        <v>112</v>
      </c>
      <c r="C24" s="217" t="s">
        <v>368</v>
      </c>
    </row>
    <row r="25" spans="1:3" ht="39.6" x14ac:dyDescent="0.25">
      <c r="A25" s="219" t="s">
        <v>46</v>
      </c>
      <c r="B25" s="217" t="s">
        <v>395</v>
      </c>
      <c r="C25" s="220" t="s">
        <v>374</v>
      </c>
    </row>
    <row r="26" spans="1:3" ht="39.6" x14ac:dyDescent="0.25">
      <c r="A26" s="219" t="s">
        <v>47</v>
      </c>
      <c r="B26" s="217" t="s">
        <v>111</v>
      </c>
      <c r="C26" s="217" t="s">
        <v>218</v>
      </c>
    </row>
    <row r="27" spans="1:3" ht="26.4" x14ac:dyDescent="0.25">
      <c r="A27" s="219" t="s">
        <v>82</v>
      </c>
      <c r="B27" s="217" t="s">
        <v>233</v>
      </c>
      <c r="C27" s="219" t="s">
        <v>369</v>
      </c>
    </row>
    <row r="28" spans="1:3" ht="26.4" x14ac:dyDescent="0.25">
      <c r="A28" s="219" t="s">
        <v>60</v>
      </c>
      <c r="B28" s="217" t="s">
        <v>234</v>
      </c>
      <c r="C28" s="219" t="s">
        <v>370</v>
      </c>
    </row>
    <row r="29" spans="1:3" ht="26.4" x14ac:dyDescent="0.25">
      <c r="A29" s="276" t="s">
        <v>80</v>
      </c>
      <c r="B29" s="277" t="s">
        <v>235</v>
      </c>
      <c r="C29" s="276" t="s">
        <v>371</v>
      </c>
    </row>
    <row r="30" spans="1:3" s="290" customFormat="1" ht="26.4" x14ac:dyDescent="0.25">
      <c r="A30" s="219" t="s">
        <v>81</v>
      </c>
      <c r="B30" s="217" t="s">
        <v>236</v>
      </c>
      <c r="C30" s="219" t="s">
        <v>373</v>
      </c>
    </row>
    <row r="31" spans="1:3" x14ac:dyDescent="0.25">
      <c r="A31" s="49"/>
      <c r="B31" s="49"/>
      <c r="C31" s="49"/>
    </row>
    <row r="32" spans="1:3" s="290" customFormat="1" ht="32.25" customHeight="1" x14ac:dyDescent="0.25">
      <c r="A32" s="50" t="s">
        <v>248</v>
      </c>
      <c r="B32" s="47"/>
      <c r="C32" s="47"/>
    </row>
    <row r="33" spans="1:3" ht="26.4" x14ac:dyDescent="0.25">
      <c r="A33" s="265" t="s">
        <v>154</v>
      </c>
      <c r="B33" s="287" t="s">
        <v>95</v>
      </c>
      <c r="C33" s="239" t="s">
        <v>375</v>
      </c>
    </row>
    <row r="34" spans="1:3" x14ac:dyDescent="0.25">
      <c r="A34" s="263" t="s">
        <v>155</v>
      </c>
      <c r="B34" s="238" t="s">
        <v>78</v>
      </c>
      <c r="C34" s="224" t="s">
        <v>161</v>
      </c>
    </row>
    <row r="35" spans="1:3" s="31" customFormat="1" ht="30.75" customHeight="1" x14ac:dyDescent="0.25">
      <c r="A35" s="263" t="s">
        <v>156</v>
      </c>
      <c r="B35" s="238" t="s">
        <v>115</v>
      </c>
      <c r="C35" s="224" t="s">
        <v>376</v>
      </c>
    </row>
    <row r="36" spans="1:3" ht="39.6" x14ac:dyDescent="0.25">
      <c r="A36" s="221" t="s">
        <v>157</v>
      </c>
      <c r="B36" s="224" t="s">
        <v>120</v>
      </c>
      <c r="C36" s="224" t="s">
        <v>377</v>
      </c>
    </row>
    <row r="37" spans="1:3" ht="39.6" x14ac:dyDescent="0.25">
      <c r="A37" s="264" t="s">
        <v>158</v>
      </c>
      <c r="B37" s="239" t="s">
        <v>121</v>
      </c>
      <c r="C37" s="224" t="s">
        <v>378</v>
      </c>
    </row>
    <row r="38" spans="1:3" ht="39.6" x14ac:dyDescent="0.25">
      <c r="A38" s="265" t="s">
        <v>159</v>
      </c>
      <c r="B38" s="240" t="s">
        <v>122</v>
      </c>
      <c r="C38" s="241" t="s">
        <v>379</v>
      </c>
    </row>
    <row r="39" spans="1:3" s="290" customFormat="1" ht="39.6" x14ac:dyDescent="0.25">
      <c r="A39" s="221" t="s">
        <v>160</v>
      </c>
      <c r="B39" s="224" t="s">
        <v>349</v>
      </c>
      <c r="C39" s="224" t="s">
        <v>380</v>
      </c>
    </row>
    <row r="40" spans="1:3" x14ac:dyDescent="0.25">
      <c r="A40" s="49"/>
      <c r="B40" s="282"/>
      <c r="C40" s="282"/>
    </row>
    <row r="41" spans="1:3" s="290" customFormat="1" ht="32.25" customHeight="1" x14ac:dyDescent="0.25">
      <c r="A41" s="50" t="s">
        <v>101</v>
      </c>
      <c r="B41" s="47"/>
      <c r="C41" s="47"/>
    </row>
    <row r="42" spans="1:3" ht="26.4" x14ac:dyDescent="0.25">
      <c r="A42" s="286" t="s">
        <v>216</v>
      </c>
      <c r="B42" s="236" t="s">
        <v>10</v>
      </c>
      <c r="C42" s="236" t="s">
        <v>225</v>
      </c>
    </row>
    <row r="43" spans="1:3" x14ac:dyDescent="0.25">
      <c r="A43" s="222" t="s">
        <v>27</v>
      </c>
      <c r="B43" s="242" t="s">
        <v>381</v>
      </c>
      <c r="C43" s="235" t="s">
        <v>185</v>
      </c>
    </row>
    <row r="44" spans="1:3" ht="39.6" x14ac:dyDescent="0.25">
      <c r="A44" s="222" t="s">
        <v>28</v>
      </c>
      <c r="B44" s="235" t="s">
        <v>68</v>
      </c>
      <c r="C44" s="235" t="s">
        <v>273</v>
      </c>
    </row>
    <row r="45" spans="1:3" s="31" customFormat="1" ht="26.4" x14ac:dyDescent="0.25">
      <c r="A45" s="266" t="s">
        <v>29</v>
      </c>
      <c r="B45" s="224" t="s">
        <v>176</v>
      </c>
      <c r="C45" s="235" t="s">
        <v>325</v>
      </c>
    </row>
    <row r="46" spans="1:3" ht="26.4" x14ac:dyDescent="0.25">
      <c r="A46" s="267" t="s">
        <v>55</v>
      </c>
      <c r="B46" s="240" t="s">
        <v>318</v>
      </c>
      <c r="C46" s="237" t="s">
        <v>186</v>
      </c>
    </row>
    <row r="47" spans="1:3" ht="26.4" x14ac:dyDescent="0.25">
      <c r="A47" s="266" t="s">
        <v>56</v>
      </c>
      <c r="B47" s="225" t="s">
        <v>62</v>
      </c>
      <c r="C47" s="243" t="s">
        <v>276</v>
      </c>
    </row>
    <row r="48" spans="1:3" ht="26.4" x14ac:dyDescent="0.25">
      <c r="A48" s="266" t="s">
        <v>57</v>
      </c>
      <c r="B48" s="224" t="s">
        <v>100</v>
      </c>
      <c r="C48" s="217" t="s">
        <v>102</v>
      </c>
    </row>
    <row r="49" spans="1:3" ht="26.4" x14ac:dyDescent="0.25">
      <c r="A49" s="266" t="s">
        <v>110</v>
      </c>
      <c r="B49" s="224" t="s">
        <v>184</v>
      </c>
      <c r="C49" s="244" t="s">
        <v>198</v>
      </c>
    </row>
    <row r="50" spans="1:3" ht="39.6" x14ac:dyDescent="0.25">
      <c r="A50" s="225" t="s">
        <v>76</v>
      </c>
      <c r="B50" s="224" t="s">
        <v>52</v>
      </c>
      <c r="C50" s="246" t="s">
        <v>382</v>
      </c>
    </row>
    <row r="51" spans="1:3" ht="39.6" x14ac:dyDescent="0.25">
      <c r="A51" s="268" t="s">
        <v>188</v>
      </c>
      <c r="B51" s="247" t="s">
        <v>89</v>
      </c>
      <c r="C51" s="246" t="s">
        <v>326</v>
      </c>
    </row>
    <row r="52" spans="1:3" ht="52.8" x14ac:dyDescent="0.25">
      <c r="A52" s="269" t="s">
        <v>97</v>
      </c>
      <c r="B52" s="245" t="s">
        <v>201</v>
      </c>
      <c r="C52" s="244" t="s">
        <v>187</v>
      </c>
    </row>
    <row r="53" spans="1:3" ht="52.8" x14ac:dyDescent="0.25">
      <c r="A53" s="270" t="s">
        <v>162</v>
      </c>
      <c r="B53" s="248" t="s">
        <v>30</v>
      </c>
      <c r="C53" s="244" t="s">
        <v>219</v>
      </c>
    </row>
    <row r="54" spans="1:3" ht="26.4" x14ac:dyDescent="0.25">
      <c r="A54" s="250" t="s">
        <v>163</v>
      </c>
      <c r="B54" s="244" t="s">
        <v>189</v>
      </c>
      <c r="C54" s="244" t="s">
        <v>190</v>
      </c>
    </row>
    <row r="55" spans="1:3" ht="26.4" x14ac:dyDescent="0.25">
      <c r="A55" s="250" t="s">
        <v>164</v>
      </c>
      <c r="B55" s="249" t="s">
        <v>54</v>
      </c>
      <c r="C55" s="250" t="s">
        <v>279</v>
      </c>
    </row>
    <row r="56" spans="1:3" ht="39.6" x14ac:dyDescent="0.25">
      <c r="A56" s="266" t="s">
        <v>171</v>
      </c>
      <c r="B56" s="251" t="s">
        <v>383</v>
      </c>
      <c r="C56" s="225" t="s">
        <v>384</v>
      </c>
    </row>
    <row r="57" spans="1:3" ht="26.4" x14ac:dyDescent="0.25">
      <c r="A57" s="252" t="s">
        <v>172</v>
      </c>
      <c r="B57" s="246" t="s">
        <v>239</v>
      </c>
      <c r="C57" s="246" t="s">
        <v>246</v>
      </c>
    </row>
    <row r="58" spans="1:3" ht="26.4" x14ac:dyDescent="0.25">
      <c r="A58" s="280" t="s">
        <v>173</v>
      </c>
      <c r="B58" s="278" t="s">
        <v>249</v>
      </c>
      <c r="C58" s="263" t="s">
        <v>250</v>
      </c>
    </row>
    <row r="59" spans="1:3" s="290" customFormat="1" ht="26.4" x14ac:dyDescent="0.25">
      <c r="A59" s="252" t="s">
        <v>174</v>
      </c>
      <c r="B59" s="246" t="s">
        <v>63</v>
      </c>
      <c r="C59" s="246" t="s">
        <v>263</v>
      </c>
    </row>
    <row r="60" spans="1:3" x14ac:dyDescent="0.25">
      <c r="A60" s="283"/>
      <c r="B60" s="283"/>
      <c r="C60" s="283"/>
    </row>
    <row r="61" spans="1:3" s="290" customFormat="1" ht="32.25" customHeight="1" x14ac:dyDescent="0.25">
      <c r="A61" s="50" t="s">
        <v>128</v>
      </c>
      <c r="B61" s="47"/>
      <c r="C61" s="47"/>
    </row>
    <row r="62" spans="1:3" ht="106.2" customHeight="1" x14ac:dyDescent="0.25">
      <c r="A62" s="455" t="s">
        <v>385</v>
      </c>
      <c r="B62" s="456"/>
      <c r="C62" s="457"/>
    </row>
    <row r="63" spans="1:3" ht="26.4" x14ac:dyDescent="0.25">
      <c r="A63" s="243" t="s">
        <v>136</v>
      </c>
      <c r="B63" s="243" t="s">
        <v>396</v>
      </c>
      <c r="C63" s="243" t="s">
        <v>334</v>
      </c>
    </row>
    <row r="64" spans="1:3" ht="26.4" x14ac:dyDescent="0.25">
      <c r="A64" s="250" t="s">
        <v>137</v>
      </c>
      <c r="B64" s="244" t="s">
        <v>191</v>
      </c>
      <c r="C64" s="244" t="s">
        <v>222</v>
      </c>
    </row>
    <row r="65" spans="1:3" x14ac:dyDescent="0.25">
      <c r="A65" s="250" t="s">
        <v>138</v>
      </c>
      <c r="B65" s="244" t="s">
        <v>192</v>
      </c>
      <c r="C65" s="244" t="s">
        <v>193</v>
      </c>
    </row>
    <row r="66" spans="1:3" ht="92.4" x14ac:dyDescent="0.25">
      <c r="A66" s="225" t="s">
        <v>139</v>
      </c>
      <c r="B66" s="224" t="s">
        <v>194</v>
      </c>
      <c r="C66" s="224" t="s">
        <v>386</v>
      </c>
    </row>
    <row r="67" spans="1:3" ht="39.6" x14ac:dyDescent="0.25">
      <c r="A67" s="225" t="s">
        <v>140</v>
      </c>
      <c r="B67" s="252" t="s">
        <v>388</v>
      </c>
      <c r="C67" s="246" t="s">
        <v>335</v>
      </c>
    </row>
    <row r="68" spans="1:3" s="31" customFormat="1" ht="26.4" x14ac:dyDescent="0.25">
      <c r="A68" s="225" t="s">
        <v>180</v>
      </c>
      <c r="B68" s="224" t="s">
        <v>191</v>
      </c>
      <c r="C68" s="246" t="s">
        <v>277</v>
      </c>
    </row>
    <row r="69" spans="1:3" x14ac:dyDescent="0.25">
      <c r="A69" s="225" t="s">
        <v>181</v>
      </c>
      <c r="B69" s="224" t="s">
        <v>192</v>
      </c>
      <c r="C69" s="246" t="s">
        <v>275</v>
      </c>
    </row>
    <row r="70" spans="1:3" ht="26.4" x14ac:dyDescent="0.25">
      <c r="A70" s="225" t="s">
        <v>182</v>
      </c>
      <c r="B70" s="224" t="s">
        <v>195</v>
      </c>
      <c r="C70" s="246" t="s">
        <v>387</v>
      </c>
    </row>
    <row r="71" spans="1:3" ht="26.4" x14ac:dyDescent="0.25">
      <c r="A71" s="279" t="s">
        <v>183</v>
      </c>
      <c r="B71" s="241" t="s">
        <v>196</v>
      </c>
      <c r="C71" s="278" t="s">
        <v>336</v>
      </c>
    </row>
    <row r="72" spans="1:3" s="290" customFormat="1" ht="26.4" x14ac:dyDescent="0.25">
      <c r="A72" s="271" t="s">
        <v>251</v>
      </c>
      <c r="B72" s="225" t="s">
        <v>252</v>
      </c>
      <c r="C72" s="252" t="s">
        <v>253</v>
      </c>
    </row>
    <row r="73" spans="1:3" x14ac:dyDescent="0.25">
      <c r="A73" s="284"/>
      <c r="B73" s="282"/>
      <c r="C73" s="282"/>
    </row>
    <row r="74" spans="1:3" s="290" customFormat="1" ht="32.25" customHeight="1" x14ac:dyDescent="0.25">
      <c r="A74" s="50" t="s">
        <v>220</v>
      </c>
      <c r="B74" s="47"/>
      <c r="C74" s="47"/>
    </row>
    <row r="75" spans="1:3" x14ac:dyDescent="0.25">
      <c r="A75" s="272" t="s">
        <v>38</v>
      </c>
      <c r="B75" s="239" t="s">
        <v>352</v>
      </c>
      <c r="C75" s="285" t="s">
        <v>223</v>
      </c>
    </row>
    <row r="76" spans="1:3" ht="26.4" x14ac:dyDescent="0.25">
      <c r="A76" s="225" t="s">
        <v>118</v>
      </c>
      <c r="B76" s="224" t="s">
        <v>199</v>
      </c>
      <c r="C76" s="220" t="s">
        <v>103</v>
      </c>
    </row>
    <row r="77" spans="1:3" ht="26.4" x14ac:dyDescent="0.25">
      <c r="A77" s="272" t="s">
        <v>141</v>
      </c>
      <c r="B77" s="239" t="s">
        <v>90</v>
      </c>
      <c r="C77" s="221" t="s">
        <v>389</v>
      </c>
    </row>
    <row r="78" spans="1:3" x14ac:dyDescent="0.25"/>
    <row r="79" spans="1:3" ht="14.25" hidden="1" x14ac:dyDescent="0.2"/>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3.8" x14ac:dyDescent="0.25"/>
  <cols>
    <col min="3" max="3" width="13.19921875" customWidth="1"/>
    <col min="6" max="6" width="13.8984375" customWidth="1"/>
    <col min="7" max="7" width="40" customWidth="1"/>
    <col min="9" max="10" width="0" hidden="1" customWidth="1"/>
    <col min="11" max="11" width="9.69921875" hidden="1" customWidth="1"/>
    <col min="12" max="15" width="0" hidden="1" customWidth="1"/>
    <col min="16" max="16" width="10.59765625" bestFit="1" customWidth="1"/>
    <col min="23" max="23" width="10" bestFit="1" customWidth="1"/>
  </cols>
  <sheetData>
    <row r="2" spans="3:28" ht="15" thickBot="1" x14ac:dyDescent="0.25">
      <c r="C2" s="103" t="s">
        <v>259</v>
      </c>
      <c r="P2" s="461" t="s">
        <v>257</v>
      </c>
      <c r="Q2" s="461"/>
      <c r="R2" s="461"/>
      <c r="S2" s="461"/>
      <c r="T2" s="461"/>
      <c r="U2" s="461"/>
      <c r="W2" s="461" t="s">
        <v>258</v>
      </c>
      <c r="X2" s="461"/>
      <c r="Y2" s="461"/>
      <c r="Z2" s="461"/>
      <c r="AA2" s="461"/>
      <c r="AB2" s="461"/>
    </row>
    <row r="3" spans="3:28" ht="15" thickBot="1" x14ac:dyDescent="0.25">
      <c r="I3" t="s">
        <v>32</v>
      </c>
      <c r="K3" t="s">
        <v>33</v>
      </c>
      <c r="L3" t="s">
        <v>197</v>
      </c>
      <c r="M3" t="s">
        <v>35</v>
      </c>
      <c r="N3" t="s">
        <v>34</v>
      </c>
      <c r="P3" s="91" t="s">
        <v>328</v>
      </c>
      <c r="Q3" s="92" t="s">
        <v>329</v>
      </c>
      <c r="R3" s="92" t="s">
        <v>330</v>
      </c>
      <c r="S3" s="92" t="s">
        <v>331</v>
      </c>
      <c r="T3" s="92" t="s">
        <v>332</v>
      </c>
      <c r="U3" s="93" t="s">
        <v>333</v>
      </c>
      <c r="W3" s="91" t="s">
        <v>328</v>
      </c>
      <c r="X3" s="92" t="s">
        <v>329</v>
      </c>
      <c r="Y3" s="92" t="s">
        <v>330</v>
      </c>
      <c r="Z3" s="92" t="s">
        <v>331</v>
      </c>
      <c r="AA3" s="92" t="s">
        <v>332</v>
      </c>
      <c r="AB3" s="93" t="s">
        <v>333</v>
      </c>
    </row>
    <row r="4" spans="3:28" ht="14.25" x14ac:dyDescent="0.2">
      <c r="C4" s="91" t="s">
        <v>403</v>
      </c>
      <c r="D4" s="92"/>
      <c r="E4" s="92"/>
      <c r="F4" s="92"/>
      <c r="G4" s="93"/>
      <c r="I4">
        <v>12.8</v>
      </c>
      <c r="K4" s="10">
        <v>12.8</v>
      </c>
      <c r="L4" s="10">
        <v>0</v>
      </c>
      <c r="M4" s="10">
        <v>0</v>
      </c>
      <c r="N4" s="10">
        <v>12.8</v>
      </c>
      <c r="P4" s="204">
        <f>'Main Results and Overview'!O25</f>
        <v>0.1072</v>
      </c>
      <c r="Q4" s="205">
        <f>P4</f>
        <v>0.1072</v>
      </c>
      <c r="R4" s="95"/>
      <c r="S4" s="205"/>
      <c r="T4" s="205"/>
      <c r="U4" s="206"/>
      <c r="W4" s="204" t="e">
        <f>#REF!</f>
        <v>#REF!</v>
      </c>
      <c r="X4" s="205" t="e">
        <f>W4</f>
        <v>#REF!</v>
      </c>
      <c r="Y4" s="95"/>
      <c r="Z4" s="205"/>
      <c r="AA4" s="205"/>
      <c r="AB4" s="206"/>
    </row>
    <row r="5" spans="3:28" ht="14.25" x14ac:dyDescent="0.2">
      <c r="C5" s="94" t="s">
        <v>199</v>
      </c>
      <c r="D5" s="95"/>
      <c r="E5" s="95"/>
      <c r="F5" s="95"/>
      <c r="G5" s="96"/>
      <c r="I5">
        <v>-120</v>
      </c>
      <c r="K5" s="10">
        <v>12.8</v>
      </c>
      <c r="L5" s="10">
        <v>-1.1999999999999993</v>
      </c>
      <c r="M5" s="10">
        <v>1.1999999999999993</v>
      </c>
      <c r="N5" s="10">
        <v>11.600000000000001</v>
      </c>
      <c r="P5" s="204">
        <f>'Main Results and Overview'!O26/10000</f>
        <v>-8.6999999999999994E-3</v>
      </c>
      <c r="Q5" s="205"/>
      <c r="R5" s="207">
        <f>P5</f>
        <v>-8.6999999999999994E-3</v>
      </c>
      <c r="S5" s="205">
        <f>IF(AND(Q4&lt;0,Q6&gt;0),0,IF(AND(Q4&gt;0,Q6&lt;0),0,IF(ABS(Q4)&lt;ABS(Q6),Q4,Q6)))</f>
        <v>9.8500000000000004E-2</v>
      </c>
      <c r="T5" s="205">
        <f>IF(AND(Q4&gt;0,Q6&gt;0),0,IF(AND(Q4&lt;0,Q6&lt;0),-1*(ABS(R5)),IF(AND(Q4&gt;0,Q6&lt;0),Q6,IF(AND(Q4&lt;0,Q6&gt;0),Q4,0))))</f>
        <v>0</v>
      </c>
      <c r="U5" s="206">
        <f>IF(AND(Q4&lt;0,Q6&lt;0),0,IF(AND(Q4&gt;0,Q6&gt;0),ABS(R5),IF(AND(Q4&gt;0,Q6&lt;0),Q4,IF(AND(Q4&lt;0,Q6&gt;0),Q6))))</f>
        <v>8.6999999999999994E-3</v>
      </c>
      <c r="W5" s="204" t="e">
        <f>#REF!/10000</f>
        <v>#REF!</v>
      </c>
      <c r="X5" s="205"/>
      <c r="Y5" s="207" t="e">
        <f>W5</f>
        <v>#REF!</v>
      </c>
      <c r="Z5" s="205" t="e">
        <f>IF(AND(X4&lt;0,X6&gt;0),0,IF(AND(X4&gt;0,X6&lt;0),0,IF(ABS(X4)&lt;ABS(X6),X4,X6)))</f>
        <v>#REF!</v>
      </c>
      <c r="AA5" s="205" t="e">
        <f>IF(AND(X4&gt;0,X6&gt;0),0,IF(AND(X4&lt;0,X6&lt;0),-1*(ABS(Y5)),IF(AND(X4&gt;0,X6&lt;0),X6,IF(AND(X4&lt;0,X6&gt;0),X4,0))))</f>
        <v>#REF!</v>
      </c>
      <c r="AB5" s="206" t="e">
        <f>IF(AND(X4&lt;0,X6&lt;0),0,IF(AND(X4&gt;0,X6&gt;0),ABS(Y5),IF(AND(X4&gt;0,X6&lt;0),X4,IF(AND(X4&lt;0,X6&gt;0),X6))))</f>
        <v>#REF!</v>
      </c>
    </row>
    <row r="6" spans="3:28" ht="14.25" x14ac:dyDescent="0.2">
      <c r="C6" s="94" t="s">
        <v>77</v>
      </c>
      <c r="D6" s="95"/>
      <c r="E6" s="95"/>
      <c r="F6" s="95"/>
      <c r="G6" s="96"/>
      <c r="I6" s="10">
        <v>11.600000000000001</v>
      </c>
      <c r="K6" s="10">
        <v>11.600000000000001</v>
      </c>
      <c r="L6" s="10">
        <v>0</v>
      </c>
      <c r="M6" s="10">
        <v>0</v>
      </c>
      <c r="N6" s="10">
        <v>11.600000000000001</v>
      </c>
      <c r="P6" s="204">
        <f>'Main Results and Overview'!O27</f>
        <v>9.8500000000000004E-2</v>
      </c>
      <c r="Q6" s="205">
        <f>P6</f>
        <v>9.8500000000000004E-2</v>
      </c>
      <c r="R6" s="95"/>
      <c r="S6" s="205"/>
      <c r="T6" s="205"/>
      <c r="U6" s="206"/>
      <c r="W6" s="204" t="e">
        <f>#REF!</f>
        <v>#REF!</v>
      </c>
      <c r="X6" s="205" t="e">
        <f>W6</f>
        <v>#REF!</v>
      </c>
      <c r="Y6" s="95"/>
      <c r="Z6" s="205"/>
      <c r="AA6" s="205"/>
      <c r="AB6" s="206"/>
    </row>
    <row r="7" spans="3:28" ht="14.25" x14ac:dyDescent="0.2">
      <c r="C7" s="94" t="s">
        <v>394</v>
      </c>
      <c r="D7" s="95"/>
      <c r="E7" s="95"/>
      <c r="F7" s="95"/>
      <c r="G7" s="96"/>
      <c r="I7">
        <v>-90</v>
      </c>
      <c r="K7" s="10">
        <v>11.600000000000001</v>
      </c>
      <c r="L7" s="10">
        <v>-0.90000000000000036</v>
      </c>
      <c r="M7" s="10">
        <v>0.90000000000000036</v>
      </c>
      <c r="N7" s="10">
        <v>10.700000000000001</v>
      </c>
      <c r="P7" s="204">
        <f>'Main Results and Overview'!O28/10000</f>
        <v>-1.2500000000000001E-2</v>
      </c>
      <c r="Q7" s="205"/>
      <c r="R7" s="207">
        <f>P7</f>
        <v>-1.2500000000000001E-2</v>
      </c>
      <c r="S7" s="205">
        <f>IF(AND(Q6&lt;0,Q8&gt;0),0,IF(AND(Q6&gt;0,Q8&lt;0),0,IF(ABS(Q6)&lt;ABS(Q8),Q6,Q8)))</f>
        <v>8.6000000000000007E-2</v>
      </c>
      <c r="T7" s="205">
        <f>IF(AND(Q6&gt;0,Q8&gt;0),0,IF(AND(Q6&lt;0,Q8&lt;0),-1*(ABS(R7)),IF(AND(Q6&gt;0,Q8&lt;0),Q8,IF(AND(Q6&lt;0,Q8&gt;0),Q6,0))))</f>
        <v>0</v>
      </c>
      <c r="U7" s="206">
        <f>IF(AND(Q6&lt;0,Q8&lt;0),0,IF(AND(Q6&gt;0,Q8&gt;0),ABS(R7),IF(AND(Q6&gt;0,Q8&lt;0),Q6,IF(AND(Q6&lt;0,Q8&gt;0),Q8))))</f>
        <v>1.2500000000000001E-2</v>
      </c>
      <c r="W7" s="204" t="e">
        <f>#REF!/10000</f>
        <v>#REF!</v>
      </c>
      <c r="X7" s="205"/>
      <c r="Y7" s="207" t="e">
        <f>W7</f>
        <v>#REF!</v>
      </c>
      <c r="Z7" s="205" t="e">
        <f>IF(AND(X6&lt;0,X8&gt;0),0,IF(AND(X6&gt;0,X8&lt;0),0,IF(ABS(X6)&lt;ABS(X8),X6,X8)))</f>
        <v>#REF!</v>
      </c>
      <c r="AA7" s="205" t="e">
        <f>IF(AND(X6&gt;0,X8&gt;0),0,IF(AND(X6&lt;0,X8&lt;0),-1*(ABS(Y7)),IF(AND(X6&gt;0,X8&lt;0),X8,IF(AND(X6&lt;0,X8&gt;0),X6,0))))</f>
        <v>#REF!</v>
      </c>
      <c r="AB7" s="206" t="e">
        <f>IF(AND(X6&lt;0,X8&lt;0),0,IF(AND(X6&gt;0,X8&gt;0),ABS(Y7),IF(AND(X6&gt;0,X8&lt;0),X6,IF(AND(X6&lt;0,X8&gt;0),X8))))</f>
        <v>#REF!</v>
      </c>
    </row>
    <row r="8" spans="3:28" ht="14.25" x14ac:dyDescent="0.2">
      <c r="C8" s="94" t="s">
        <v>112</v>
      </c>
      <c r="D8" s="95"/>
      <c r="E8" s="95"/>
      <c r="F8" s="95"/>
      <c r="G8" s="96"/>
      <c r="I8" s="10">
        <v>10.700000000000001</v>
      </c>
      <c r="K8" s="10">
        <v>10.700000000000001</v>
      </c>
      <c r="L8" s="10">
        <v>0</v>
      </c>
      <c r="M8" s="10">
        <v>0.90000000000000036</v>
      </c>
      <c r="N8" s="10">
        <v>10.700000000000001</v>
      </c>
      <c r="P8" s="204">
        <f>'Main Results and Overview'!O29</f>
        <v>8.6000000000000007E-2</v>
      </c>
      <c r="Q8" s="205">
        <f>P8</f>
        <v>8.6000000000000007E-2</v>
      </c>
      <c r="R8" s="95"/>
      <c r="S8" s="205"/>
      <c r="T8" s="205"/>
      <c r="U8" s="206"/>
      <c r="W8" s="204" t="e">
        <f>#REF!</f>
        <v>#REF!</v>
      </c>
      <c r="X8" s="205" t="e">
        <f>W8</f>
        <v>#REF!</v>
      </c>
      <c r="Y8" s="95"/>
      <c r="Z8" s="205"/>
      <c r="AA8" s="205"/>
      <c r="AB8" s="206"/>
    </row>
    <row r="9" spans="3:28" ht="14.25" x14ac:dyDescent="0.2">
      <c r="C9" s="94" t="s">
        <v>77</v>
      </c>
      <c r="D9" s="95"/>
      <c r="E9" s="95"/>
      <c r="F9" s="95"/>
      <c r="G9" s="96"/>
      <c r="I9" s="10">
        <v>11.600000000000001</v>
      </c>
      <c r="J9" s="10">
        <v>0</v>
      </c>
      <c r="K9" s="10">
        <v>11.600000000000001</v>
      </c>
      <c r="L9" s="10">
        <v>0</v>
      </c>
      <c r="M9" s="10">
        <v>0</v>
      </c>
      <c r="N9" s="10">
        <v>11.600000000000001</v>
      </c>
      <c r="P9" s="204">
        <f>P6</f>
        <v>9.8500000000000004E-2</v>
      </c>
      <c r="Q9" s="205">
        <f>P9</f>
        <v>9.8500000000000004E-2</v>
      </c>
      <c r="R9" s="95"/>
      <c r="S9" s="205"/>
      <c r="T9" s="205"/>
      <c r="U9" s="206"/>
      <c r="W9" s="204" t="e">
        <f>W6</f>
        <v>#REF!</v>
      </c>
      <c r="X9" s="205" t="e">
        <f>W9</f>
        <v>#REF!</v>
      </c>
      <c r="Y9" s="95"/>
      <c r="Z9" s="205"/>
      <c r="AA9" s="205"/>
      <c r="AB9" s="206"/>
    </row>
    <row r="10" spans="3:28" ht="14.25" x14ac:dyDescent="0.2">
      <c r="C10" s="94" t="s">
        <v>395</v>
      </c>
      <c r="D10" s="95"/>
      <c r="E10" s="95"/>
      <c r="F10" s="95"/>
      <c r="G10" s="96"/>
      <c r="I10">
        <v>-400</v>
      </c>
      <c r="K10" s="10">
        <v>11.600000000000001</v>
      </c>
      <c r="L10" s="10">
        <v>-4</v>
      </c>
      <c r="M10" s="10">
        <v>4</v>
      </c>
      <c r="N10" s="36">
        <v>7.6000000000000014</v>
      </c>
      <c r="P10" s="204">
        <f>'Main Results and Overview'!O30/10000</f>
        <v>-4.7300000000000002E-2</v>
      </c>
      <c r="Q10" s="205"/>
      <c r="R10" s="207">
        <f>P10</f>
        <v>-4.7300000000000002E-2</v>
      </c>
      <c r="S10" s="205">
        <f>IF(AND(Q9&lt;0,Q11&gt;0),0,IF(AND(Q9&gt;0,Q11&lt;0),0,IF(ABS(Q9)&lt;ABS(Q11),Q9,Q11)))</f>
        <v>5.1200000000000002E-2</v>
      </c>
      <c r="T10" s="205">
        <f>IF(AND(Q9&gt;0,Q11&gt;0),0,IF(AND(Q9&lt;0,Q11&lt;0),-1*(ABS(R10)),IF(AND(Q9&gt;0,Q11&lt;0),Q11,IF(AND(Q9&lt;0,Q11&gt;0),Q9,0))))</f>
        <v>0</v>
      </c>
      <c r="U10" s="206">
        <f>IF(AND(Q9&lt;0,Q11&lt;0),0,IF(AND(Q9&gt;0,Q11&gt;0),ABS(R10),IF(AND(Q9&gt;0,Q11&lt;0),Q9,IF(AND(Q9&lt;0,Q11&gt;0),Q11))))</f>
        <v>4.7300000000000002E-2</v>
      </c>
      <c r="W10" s="204" t="e">
        <f>#REF!/10000</f>
        <v>#REF!</v>
      </c>
      <c r="X10" s="205"/>
      <c r="Y10" s="207" t="e">
        <f>W10</f>
        <v>#REF!</v>
      </c>
      <c r="Z10" s="205" t="e">
        <f>IF(AND(X9&lt;0,X11&gt;0),0,IF(AND(X9&gt;0,X11&lt;0),0,IF(ABS(X9)&lt;ABS(X11),X9,X11)))</f>
        <v>#REF!</v>
      </c>
      <c r="AA10" s="205" t="e">
        <f>IF(AND(X9&gt;0,X11&gt;0),0,IF(AND(X9&lt;0,X11&lt;0),-1*(ABS(Y10)),IF(AND(X9&gt;0,X11&lt;0),X11,IF(AND(X9&lt;0,X11&gt;0),X9,0))))</f>
        <v>#REF!</v>
      </c>
      <c r="AB10" s="206" t="e">
        <f>IF(AND(X9&lt;0,X11&lt;0),0,IF(AND(X9&gt;0,X11&gt;0),ABS(Y10),IF(AND(X9&gt;0,X11&lt;0),X9,IF(AND(X9&lt;0,X11&gt;0),X11))))</f>
        <v>#REF!</v>
      </c>
    </row>
    <row r="11" spans="3:28" ht="15" thickBot="1" x14ac:dyDescent="0.25">
      <c r="C11" s="101" t="s">
        <v>111</v>
      </c>
      <c r="D11" s="97"/>
      <c r="E11" s="97"/>
      <c r="F11" s="97"/>
      <c r="G11" s="102"/>
      <c r="I11" s="10">
        <v>0</v>
      </c>
      <c r="K11" s="10">
        <v>7.6000000000000014</v>
      </c>
      <c r="L11" s="10">
        <v>-7.6000000000000014</v>
      </c>
      <c r="M11" s="10">
        <v>7.6000000000000014</v>
      </c>
      <c r="N11" s="10">
        <v>0</v>
      </c>
      <c r="P11" s="204">
        <f>'Main Results and Overview'!O31</f>
        <v>5.1200000000000002E-2</v>
      </c>
      <c r="Q11" s="208">
        <f>P11</f>
        <v>5.1200000000000002E-2</v>
      </c>
      <c r="R11" s="97"/>
      <c r="S11" s="208"/>
      <c r="T11" s="208"/>
      <c r="U11" s="209"/>
      <c r="W11" s="204" t="e">
        <f>#REF!</f>
        <v>#REF!</v>
      </c>
      <c r="X11" s="208" t="e">
        <f>W11</f>
        <v>#REF!</v>
      </c>
      <c r="Y11" s="97"/>
      <c r="Z11" s="208"/>
      <c r="AA11" s="208"/>
      <c r="AB11" s="209"/>
    </row>
    <row r="12" spans="3:28" ht="14.25" x14ac:dyDescent="0.2">
      <c r="K12" s="10"/>
      <c r="L12" s="10"/>
      <c r="M12" s="10"/>
      <c r="N12" s="10"/>
      <c r="R12" s="90"/>
    </row>
    <row r="13" spans="3:28" ht="14.25" x14ac:dyDescent="0.2">
      <c r="I13" s="10"/>
      <c r="K13" s="10">
        <v>0</v>
      </c>
      <c r="L13" s="10">
        <v>0</v>
      </c>
      <c r="M13" s="10">
        <v>0</v>
      </c>
      <c r="N13" s="10">
        <v>0</v>
      </c>
      <c r="R13" s="90"/>
    </row>
    <row r="14" spans="3:28" ht="14.25" x14ac:dyDescent="0.2">
      <c r="K14" s="10">
        <v>0</v>
      </c>
      <c r="L14" s="10">
        <v>0</v>
      </c>
      <c r="M14" s="10">
        <v>0</v>
      </c>
      <c r="N14" s="10"/>
    </row>
    <row r="15" spans="3:28" ht="14.25" x14ac:dyDescent="0.2">
      <c r="C15" s="103" t="s">
        <v>260</v>
      </c>
    </row>
    <row r="16" spans="3:28" ht="15" thickBot="1" x14ac:dyDescent="0.25"/>
    <row r="17" spans="3:7" ht="14.25" x14ac:dyDescent="0.2">
      <c r="C17" s="98" t="s">
        <v>96</v>
      </c>
      <c r="F17" s="98" t="s">
        <v>96</v>
      </c>
    </row>
    <row r="18" spans="3:7" ht="14.25" x14ac:dyDescent="0.2">
      <c r="C18" s="99" t="s">
        <v>75</v>
      </c>
      <c r="F18" s="99" t="s">
        <v>123</v>
      </c>
    </row>
    <row r="19" spans="3:7" ht="14.25" x14ac:dyDescent="0.2">
      <c r="C19" s="99" t="s">
        <v>69</v>
      </c>
      <c r="F19" s="99" t="s">
        <v>70</v>
      </c>
    </row>
    <row r="20" spans="3:7" ht="14.25" x14ac:dyDescent="0.2">
      <c r="C20" s="99" t="s">
        <v>70</v>
      </c>
      <c r="F20" s="99" t="s">
        <v>71</v>
      </c>
    </row>
    <row r="21" spans="3:7" ht="14.25" x14ac:dyDescent="0.2">
      <c r="C21" s="99" t="s">
        <v>71</v>
      </c>
      <c r="F21" s="99" t="s">
        <v>72</v>
      </c>
    </row>
    <row r="22" spans="3:7" ht="14.25" x14ac:dyDescent="0.2">
      <c r="C22" s="99" t="s">
        <v>72</v>
      </c>
      <c r="F22" s="99" t="s">
        <v>73</v>
      </c>
    </row>
    <row r="23" spans="3:7" ht="15" thickBot="1" x14ac:dyDescent="0.25">
      <c r="C23" s="99" t="s">
        <v>73</v>
      </c>
      <c r="F23" s="100">
        <v>1</v>
      </c>
    </row>
    <row r="24" spans="3:7" ht="15" thickBot="1" x14ac:dyDescent="0.25">
      <c r="C24" s="100">
        <v>1</v>
      </c>
    </row>
    <row r="29" spans="3:7" ht="14.25" x14ac:dyDescent="0.2">
      <c r="C29" t="s">
        <v>83</v>
      </c>
      <c r="G29" t="s">
        <v>84</v>
      </c>
    </row>
    <row r="30" spans="3:7" ht="14.25" x14ac:dyDescent="0.2">
      <c r="C30" t="s">
        <v>85</v>
      </c>
      <c r="G30" t="s">
        <v>86</v>
      </c>
    </row>
    <row r="59" spans="3:10" x14ac:dyDescent="0.25">
      <c r="C59" s="30"/>
      <c r="D59" s="30"/>
      <c r="E59" s="34"/>
      <c r="F59" s="30"/>
      <c r="G59" s="30"/>
      <c r="H59" s="34"/>
      <c r="I59" s="30"/>
      <c r="J59" s="34"/>
    </row>
    <row r="60" spans="3:10" x14ac:dyDescent="0.25">
      <c r="C60" s="30"/>
      <c r="D60" s="30"/>
      <c r="E60" s="34"/>
      <c r="F60" s="30"/>
      <c r="G60" s="30"/>
      <c r="H60" s="34"/>
      <c r="I60" s="30"/>
      <c r="J60" s="34"/>
    </row>
    <row r="61" spans="3:10" x14ac:dyDescent="0.25">
      <c r="C61" s="30"/>
      <c r="D61" s="30"/>
      <c r="E61" s="34"/>
      <c r="F61" s="30"/>
      <c r="G61" s="30"/>
      <c r="H61" s="34"/>
      <c r="I61" s="30"/>
      <c r="J61" s="34"/>
    </row>
    <row r="62" spans="3:10" x14ac:dyDescent="0.25">
      <c r="C62" s="30"/>
      <c r="D62" s="30"/>
      <c r="E62" s="34"/>
      <c r="F62" s="30"/>
      <c r="G62" s="30"/>
      <c r="H62" s="34"/>
      <c r="I62" s="30"/>
      <c r="J62" s="34"/>
    </row>
    <row r="63" spans="3:10" x14ac:dyDescent="0.25">
      <c r="C63" s="30"/>
      <c r="D63" s="30"/>
      <c r="E63" s="34"/>
      <c r="F63" s="30"/>
      <c r="G63" s="30"/>
      <c r="H63" s="34"/>
      <c r="I63" s="30"/>
      <c r="J63" s="34"/>
    </row>
    <row r="64" spans="3:10" x14ac:dyDescent="0.25">
      <c r="C64" s="30"/>
      <c r="D64" s="30"/>
      <c r="E64" s="34"/>
      <c r="F64" s="30"/>
      <c r="G64" s="30"/>
      <c r="H64" s="34"/>
      <c r="I64" s="30"/>
      <c r="J64" s="34"/>
    </row>
    <row r="65" spans="3:10" x14ac:dyDescent="0.25">
      <c r="C65" s="30"/>
      <c r="D65" s="30"/>
      <c r="E65" s="34"/>
      <c r="F65" s="30"/>
      <c r="G65" s="30"/>
      <c r="H65" s="34"/>
      <c r="I65" s="30"/>
      <c r="J65" s="34"/>
    </row>
    <row r="66" spans="3:10" x14ac:dyDescent="0.25">
      <c r="C66" s="30"/>
      <c r="D66" s="30"/>
      <c r="E66" s="34"/>
      <c r="F66" s="30"/>
      <c r="G66" s="30"/>
      <c r="H66" s="34"/>
      <c r="I66" s="30"/>
      <c r="J66" s="34"/>
    </row>
    <row r="67" spans="3:10" x14ac:dyDescent="0.25">
      <c r="C67" s="30"/>
      <c r="D67" s="30"/>
      <c r="E67" s="34"/>
      <c r="F67" s="30"/>
      <c r="G67" s="30"/>
      <c r="H67" s="34"/>
      <c r="I67" s="30"/>
      <c r="J67" s="34"/>
    </row>
    <row r="68" spans="3:10" x14ac:dyDescent="0.25">
      <c r="C68" s="30"/>
      <c r="D68" s="30"/>
      <c r="E68" s="34"/>
      <c r="F68" s="30"/>
      <c r="G68" s="30"/>
      <c r="H68" s="34"/>
      <c r="I68" s="30"/>
      <c r="J68" s="34"/>
    </row>
    <row r="69" spans="3:10" x14ac:dyDescent="0.25">
      <c r="C69" s="30"/>
      <c r="D69" s="30"/>
      <c r="E69" s="34"/>
      <c r="F69" s="30"/>
      <c r="G69" s="30"/>
      <c r="H69" s="34"/>
      <c r="I69" s="30"/>
      <c r="J69" s="34"/>
    </row>
    <row r="70" spans="3:10" x14ac:dyDescent="0.25">
      <c r="C70" s="30"/>
      <c r="D70" s="30"/>
      <c r="E70" s="34"/>
      <c r="F70" s="30"/>
      <c r="G70" s="30"/>
      <c r="H70" s="34"/>
      <c r="I70" s="30"/>
      <c r="J70" s="34"/>
    </row>
    <row r="71" spans="3:10" x14ac:dyDescent="0.25">
      <c r="C71" s="30"/>
      <c r="D71" s="30"/>
      <c r="E71" s="34"/>
      <c r="F71" s="30"/>
      <c r="G71" s="30"/>
      <c r="H71" s="34"/>
      <c r="I71" s="30"/>
      <c r="J71" s="34"/>
    </row>
    <row r="72" spans="3:10" x14ac:dyDescent="0.25">
      <c r="C72" s="30"/>
      <c r="D72" s="30"/>
      <c r="E72" s="34"/>
      <c r="F72" s="30"/>
      <c r="G72" s="30"/>
      <c r="H72" s="34"/>
      <c r="I72" s="30"/>
      <c r="J72" s="34"/>
    </row>
    <row r="73" spans="3:10" x14ac:dyDescent="0.25">
      <c r="C73" s="30"/>
      <c r="D73" s="30"/>
      <c r="E73" s="34"/>
      <c r="F73" s="30"/>
      <c r="G73" s="30"/>
      <c r="H73" s="34"/>
      <c r="I73" s="30"/>
      <c r="J73" s="34"/>
    </row>
    <row r="74" spans="3:10" x14ac:dyDescent="0.25">
      <c r="C74" s="30"/>
      <c r="D74" s="30"/>
      <c r="E74" s="34"/>
      <c r="F74" s="30"/>
      <c r="G74" s="30"/>
      <c r="H74" s="34"/>
      <c r="I74" s="30"/>
      <c r="J74" s="34"/>
    </row>
    <row r="75" spans="3:10" x14ac:dyDescent="0.25">
      <c r="C75" s="30"/>
      <c r="D75" s="30"/>
      <c r="E75" s="34"/>
      <c r="F75" s="30"/>
      <c r="G75" s="30"/>
      <c r="H75" s="34"/>
      <c r="I75" s="30"/>
      <c r="J75" s="34"/>
    </row>
    <row r="76" spans="3:10" x14ac:dyDescent="0.25">
      <c r="C76" s="30"/>
      <c r="D76" s="30"/>
      <c r="E76" s="34"/>
      <c r="F76" s="30"/>
      <c r="G76" s="30"/>
      <c r="H76" s="34"/>
      <c r="I76" s="30"/>
      <c r="J76" s="34"/>
    </row>
    <row r="77" spans="3:10" x14ac:dyDescent="0.25">
      <c r="C77" s="30"/>
      <c r="D77" s="30"/>
      <c r="E77" s="34"/>
      <c r="F77" s="30"/>
      <c r="G77" s="30"/>
      <c r="H77" s="34"/>
      <c r="I77" s="30"/>
      <c r="J77" s="34"/>
    </row>
    <row r="78" spans="3:10" x14ac:dyDescent="0.25">
      <c r="C78" s="30"/>
      <c r="D78" s="30"/>
      <c r="E78" s="34"/>
      <c r="F78" s="30"/>
      <c r="G78" s="30"/>
      <c r="H78" s="34"/>
      <c r="I78" s="30"/>
      <c r="J78" s="34"/>
    </row>
    <row r="79" spans="3:10" x14ac:dyDescent="0.25">
      <c r="C79" s="30"/>
      <c r="D79" s="30"/>
      <c r="E79" s="34"/>
      <c r="F79" s="30"/>
      <c r="G79" s="30"/>
      <c r="H79" s="34"/>
      <c r="I79" s="30"/>
      <c r="J79" s="34"/>
    </row>
    <row r="80" spans="3:10" x14ac:dyDescent="0.25">
      <c r="C80" s="30"/>
      <c r="D80" s="30"/>
      <c r="E80" s="34"/>
      <c r="F80" s="30"/>
      <c r="G80" s="30"/>
      <c r="H80" s="34"/>
      <c r="I80" s="30"/>
      <c r="J80" s="34"/>
    </row>
    <row r="81" spans="3:10" x14ac:dyDescent="0.25">
      <c r="C81" s="30"/>
      <c r="D81" s="30"/>
      <c r="E81" s="34"/>
      <c r="F81" s="30"/>
      <c r="G81" s="30"/>
      <c r="H81" s="34"/>
      <c r="I81" s="30"/>
      <c r="J81" s="34"/>
    </row>
    <row r="82" spans="3:10" x14ac:dyDescent="0.25">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2015-11-13T16:09:58Z</dcterms:modified>
</cp:coreProperties>
</file>