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5835" windowWidth="14520" windowHeight="5505" tabRatio="767"/>
  </bookViews>
  <sheets>
    <sheet name="Readme - Introduction" sheetId="11" r:id="rId1"/>
    <sheet name="Main Results and Overview" sheetId="1" r:id="rId2"/>
    <sheet name="Detailed AQR Results" sheetId="6" r:id="rId3"/>
    <sheet name="Definitions &amp; Explanations" sheetId="7" r:id="rId4"/>
    <sheet name="Drop Downs" sheetId="2"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Explanations'!$A$1:$C$83</definedName>
    <definedName name="_xlnm.Print_Area" localSheetId="2">'Detailed AQR Results'!$B$2:$T$139</definedName>
    <definedName name="_xlnm.Print_Area" localSheetId="1">'Main Results and Overview'!$C$2:$P$69</definedName>
    <definedName name="_xlnm.Print_Area" localSheetId="0">'Readme - Introduction'!$A$1:$D$55</definedName>
  </definedNames>
  <calcPr calcId="145621" calcOnSave="0"/>
</workbook>
</file>

<file path=xl/calcChain.xml><?xml version="1.0" encoding="utf-8"?>
<calcChain xmlns="http://schemas.openxmlformats.org/spreadsheetml/2006/main">
  <c r="K37" i="6" l="1"/>
  <c r="W10" i="2"/>
  <c r="Y10" i="2"/>
  <c r="W7" i="2"/>
  <c r="Y7" i="2"/>
  <c r="P10" i="2"/>
  <c r="R10" i="2" s="1"/>
  <c r="P7" i="2"/>
  <c r="R7" i="2"/>
  <c r="P5" i="2"/>
  <c r="R5" i="2" s="1"/>
  <c r="Q95" i="6"/>
  <c r="Q94" i="6"/>
  <c r="Q92" i="6"/>
  <c r="Q90" i="6"/>
  <c r="Q89" i="6"/>
  <c r="Q88" i="6"/>
  <c r="Q87" i="6"/>
  <c r="Q117" i="6"/>
  <c r="Q116" i="6"/>
  <c r="Q115" i="6"/>
  <c r="Q114" i="6"/>
  <c r="Q113" i="6"/>
  <c r="Q111" i="6"/>
  <c r="Q110" i="6"/>
  <c r="Q109" i="6"/>
  <c r="R37" i="6"/>
  <c r="Q37" i="6"/>
  <c r="R38" i="6"/>
  <c r="Q38" i="6"/>
  <c r="R39" i="6"/>
  <c r="Q39" i="6"/>
  <c r="P14" i="1"/>
  <c r="K68" i="6"/>
  <c r="K53" i="6"/>
  <c r="M25" i="6"/>
  <c r="K25" i="6"/>
  <c r="R33" i="6"/>
  <c r="Q33" i="6"/>
  <c r="R32" i="6"/>
  <c r="Q32" i="6"/>
  <c r="R31" i="6"/>
  <c r="Q31" i="6"/>
  <c r="R30" i="6"/>
  <c r="Q30" i="6"/>
  <c r="R29" i="6"/>
  <c r="Q29" i="6"/>
  <c r="R28" i="6"/>
  <c r="Q28" i="6"/>
  <c r="R27" i="6"/>
  <c r="Q27" i="6"/>
  <c r="R26" i="6"/>
  <c r="Q26" i="6"/>
  <c r="P38" i="1"/>
  <c r="O38" i="1"/>
  <c r="R46" i="6"/>
  <c r="Q46" i="6"/>
  <c r="R45" i="6"/>
  <c r="Q45" i="6"/>
  <c r="R44" i="6"/>
  <c r="Q44" i="6"/>
  <c r="R43" i="6"/>
  <c r="Q43" i="6"/>
  <c r="R42" i="6"/>
  <c r="Q42" i="6"/>
  <c r="R41" i="6"/>
  <c r="Q41" i="6"/>
  <c r="R40" i="6"/>
  <c r="Q40" i="6"/>
  <c r="J129" i="6"/>
  <c r="O46" i="6"/>
  <c r="O45" i="6"/>
  <c r="O44" i="6"/>
  <c r="O43" i="6"/>
  <c r="O42" i="6"/>
  <c r="O41" i="6"/>
  <c r="O40" i="6"/>
  <c r="O39" i="6"/>
  <c r="O38" i="6"/>
  <c r="O37" i="6"/>
  <c r="K54" i="6"/>
  <c r="K55" i="6"/>
  <c r="K56" i="6"/>
  <c r="K57" i="6"/>
  <c r="K58" i="6"/>
  <c r="K59" i="6"/>
  <c r="K60" i="6"/>
  <c r="K52" i="6"/>
  <c r="Q112" i="6"/>
  <c r="O28" i="6"/>
  <c r="M46" i="6"/>
  <c r="M45" i="6"/>
  <c r="M44" i="6"/>
  <c r="M43" i="6"/>
  <c r="M42" i="6"/>
  <c r="M41" i="6"/>
  <c r="M40" i="6"/>
  <c r="M39" i="6"/>
  <c r="M38" i="6"/>
  <c r="M37" i="6"/>
  <c r="K46" i="6"/>
  <c r="K45" i="6"/>
  <c r="K44" i="6"/>
  <c r="K43" i="6"/>
  <c r="K42" i="6"/>
  <c r="K41" i="6"/>
  <c r="K40" i="6"/>
  <c r="K39" i="6"/>
  <c r="K38" i="6"/>
  <c r="O32" i="6"/>
  <c r="O31" i="6"/>
  <c r="O30" i="6"/>
  <c r="O29" i="6"/>
  <c r="O33" i="6"/>
  <c r="O27" i="6"/>
  <c r="O26" i="6"/>
  <c r="M33" i="6"/>
  <c r="M32" i="6"/>
  <c r="M30" i="6"/>
  <c r="M27" i="6"/>
  <c r="M26" i="6"/>
  <c r="K33" i="6"/>
  <c r="K32" i="6"/>
  <c r="K30" i="6"/>
  <c r="K27" i="6"/>
  <c r="K26" i="6"/>
  <c r="W5" i="2"/>
  <c r="Y5" i="2"/>
  <c r="M28" i="6"/>
  <c r="O25" i="6"/>
  <c r="K28" i="6"/>
  <c r="R25" i="6"/>
  <c r="Q25" i="6"/>
  <c r="M64" i="6"/>
  <c r="P4" i="2"/>
  <c r="Q4" i="2"/>
  <c r="W4" i="2"/>
  <c r="X4" i="2"/>
  <c r="J132" i="6"/>
  <c r="J134" i="6"/>
  <c r="P6" i="2"/>
  <c r="P9" i="2" s="1"/>
  <c r="Q9" i="2" s="1"/>
  <c r="P8" i="2"/>
  <c r="Q8" i="2" s="1"/>
  <c r="U7" i="2" s="1"/>
  <c r="P11" i="2"/>
  <c r="Q11" i="2"/>
  <c r="W8" i="2"/>
  <c r="X8" i="2"/>
  <c r="W6" i="2"/>
  <c r="W11" i="2"/>
  <c r="X11" i="2"/>
  <c r="Q6" i="2"/>
  <c r="S7" i="2" s="1"/>
  <c r="X6" i="2"/>
  <c r="W9" i="2"/>
  <c r="X9" i="2"/>
  <c r="AB10" i="2"/>
  <c r="AA10" i="2"/>
  <c r="Z10" i="2"/>
  <c r="AB7" i="2"/>
  <c r="Z7" i="2"/>
  <c r="AA7" i="2"/>
  <c r="AA5" i="2"/>
  <c r="Z5" i="2"/>
  <c r="AB5" i="2"/>
  <c r="T5" i="2" l="1"/>
  <c r="S5" i="2"/>
  <c r="U5" i="2"/>
  <c r="T10" i="2"/>
  <c r="U10" i="2"/>
  <c r="S10" i="2"/>
  <c r="T7" i="2"/>
</calcChain>
</file>

<file path=xl/sharedStrings.xml><?xml version="1.0" encoding="utf-8"?>
<sst xmlns="http://schemas.openxmlformats.org/spreadsheetml/2006/main" count="612" uniqueCount="426">
  <si>
    <t>NAME OF THE ENTITY</t>
  </si>
  <si>
    <t>A1</t>
  </si>
  <si>
    <t>A2</t>
  </si>
  <si>
    <t>A3</t>
  </si>
  <si>
    <t>A5</t>
  </si>
  <si>
    <t>Total credit exposure</t>
  </si>
  <si>
    <t>A6</t>
  </si>
  <si>
    <t>A7</t>
  </si>
  <si>
    <t>Institutions</t>
  </si>
  <si>
    <t>Retail</t>
  </si>
  <si>
    <t>Corporates</t>
  </si>
  <si>
    <t>Securitisations</t>
  </si>
  <si>
    <t>Other Assets</t>
  </si>
  <si>
    <t>Units of Measurement</t>
  </si>
  <si>
    <t>%</t>
  </si>
  <si>
    <t>Basis Points</t>
  </si>
  <si>
    <t>Asset class breakdown</t>
  </si>
  <si>
    <t>AQR breakdown</t>
  </si>
  <si>
    <t>D1</t>
  </si>
  <si>
    <t>D2</t>
  </si>
  <si>
    <t>D3</t>
  </si>
  <si>
    <t>D4</t>
  </si>
  <si>
    <t>D5</t>
  </si>
  <si>
    <t>D6</t>
  </si>
  <si>
    <t>D7</t>
  </si>
  <si>
    <t>D8</t>
  </si>
  <si>
    <t>D9</t>
  </si>
  <si>
    <t>D .A</t>
  </si>
  <si>
    <t>D .B</t>
  </si>
  <si>
    <t>D .C</t>
  </si>
  <si>
    <t>CVA</t>
  </si>
  <si>
    <t>Bonds</t>
  </si>
  <si>
    <t>orig series</t>
  </si>
  <si>
    <t>cum CET1</t>
  </si>
  <si>
    <t>blue bar</t>
  </si>
  <si>
    <t>red bar</t>
  </si>
  <si>
    <t>E1</t>
  </si>
  <si>
    <t>E2</t>
  </si>
  <si>
    <t>F1</t>
  </si>
  <si>
    <t>END 2013</t>
  </si>
  <si>
    <t>Non-performing exposures ratio</t>
  </si>
  <si>
    <t>Level 3 instruments on total assets</t>
  </si>
  <si>
    <t>B1</t>
  </si>
  <si>
    <t>B2</t>
  </si>
  <si>
    <t>B3</t>
  </si>
  <si>
    <t xml:space="preserve">B4 </t>
  </si>
  <si>
    <t>B5</t>
  </si>
  <si>
    <t>B6</t>
  </si>
  <si>
    <t>B7</t>
  </si>
  <si>
    <t>A4</t>
  </si>
  <si>
    <t>A8</t>
  </si>
  <si>
    <t>A9</t>
  </si>
  <si>
    <t>A10</t>
  </si>
  <si>
    <t>Portfolio selection</t>
  </si>
  <si>
    <t>Fair Value review</t>
  </si>
  <si>
    <t>Non derivative exposures review</t>
  </si>
  <si>
    <t>D .D</t>
  </si>
  <si>
    <t>D .E</t>
  </si>
  <si>
    <t>D .F</t>
  </si>
  <si>
    <t>Leverage Ratio at year end 2013</t>
  </si>
  <si>
    <t>unadjusted NPE Level 
year end 2013</t>
  </si>
  <si>
    <t>Asset quality indicators</t>
  </si>
  <si>
    <t>Basis Points Change</t>
  </si>
  <si>
    <t>B9</t>
  </si>
  <si>
    <t>D. Matrix Breakdown of AQR Result (B2)</t>
  </si>
  <si>
    <t>Adjustment to provisions due 
to collective provisioning review</t>
  </si>
  <si>
    <t>Net total impact of AQR results on CET1</t>
  </si>
  <si>
    <t>Sovereigns and Supranational non-governmental organisation</t>
  </si>
  <si>
    <t xml:space="preserve">  thereof Residential Real Estate (RRE)</t>
  </si>
  <si>
    <t xml:space="preserve">  thereof SME</t>
  </si>
  <si>
    <t xml:space="preserve">  thereof Other Retail</t>
  </si>
  <si>
    <t>Portfolio selected</t>
  </si>
  <si>
    <t>&gt;0%  &lt;=20%</t>
  </si>
  <si>
    <t>&gt;20%  &lt;=40%</t>
  </si>
  <si>
    <t>&gt;40%  &lt;=60%</t>
  </si>
  <si>
    <t>&gt;60%  &lt;=80%</t>
  </si>
  <si>
    <t>&gt;80%  &lt;=100%</t>
  </si>
  <si>
    <t>Mill. EUR</t>
  </si>
  <si>
    <t>0%</t>
  </si>
  <si>
    <t>D .H</t>
  </si>
  <si>
    <t xml:space="preserve"> AQR adjusted CET1 Ratio </t>
  </si>
  <si>
    <t>Repayment of CET1 capital, buybacks (-)</t>
  </si>
  <si>
    <t xml:space="preserve">Capital Shortfall </t>
  </si>
  <si>
    <t>B10</t>
  </si>
  <si>
    <t>B11</t>
  </si>
  <si>
    <t>B8</t>
  </si>
  <si>
    <t>Exposures in the BB selected</t>
  </si>
  <si>
    <t>Exposures in the TB selected</t>
  </si>
  <si>
    <t>No FV exposures selected in the BB</t>
  </si>
  <si>
    <t>No FV exposures selected in the TB</t>
  </si>
  <si>
    <t>Equity (Investment in PE and Participations)</t>
  </si>
  <si>
    <t xml:space="preserve">A1 </t>
  </si>
  <si>
    <t>Adjustments on CET1 before offsetting impact</t>
  </si>
  <si>
    <t xml:space="preserve">AQR adjusted Leverage Ratio </t>
  </si>
  <si>
    <t xml:space="preserve">A2 </t>
  </si>
  <si>
    <t>Reference</t>
  </si>
  <si>
    <t>Name</t>
  </si>
  <si>
    <t>B1=A6</t>
  </si>
  <si>
    <t>Raising of capital instruments eligible as CET1 capital (+)</t>
  </si>
  <si>
    <t>Not relevant</t>
  </si>
  <si>
    <t>D10</t>
  </si>
  <si>
    <t>This is the sum of all AQR results impacting (from an accounting or prudential perspective) the CET1 ratio. The split into its components is provided in the sheet "Detailed AQR Results". In basis points, marginal effect.</t>
  </si>
  <si>
    <t xml:space="preserve">to threshold of 8% for AQR adjusted CET1 Ratio </t>
  </si>
  <si>
    <t>Adjustments on CET1 
before offsetting impact</t>
  </si>
  <si>
    <t>D. Matrix Breakdown of AQR Result</t>
  </si>
  <si>
    <t>Gross amount of the aggregated adjustments disclosed in D.C - D.E before the offsetting impact of risk protection and tax (negative numbers).</t>
  </si>
  <si>
    <t>Adjustments to the leverage ratio based on all quantitative AQR adjustments affecting its components</t>
  </si>
  <si>
    <t>with a trigger at or above 5.5% and below 6%</t>
  </si>
  <si>
    <t>with a trigger at or above 6% and below 7%</t>
  </si>
  <si>
    <t>with a trigger at or above 7%</t>
  </si>
  <si>
    <t>Impact on CET1 before any offsetting impact</t>
  </si>
  <si>
    <t>Coverage ratio for non-performing exposure</t>
  </si>
  <si>
    <t>Net issuance of Additional Tier 1 Instruments</t>
  </si>
  <si>
    <t>D.G</t>
  </si>
  <si>
    <t>Adjusted CET1 Ratio after Adverse Scenario</t>
  </si>
  <si>
    <t>Adjusted CET1 Ratio after Baseline Scenario</t>
  </si>
  <si>
    <t>to threshold of 8% in Baseline Scenario</t>
  </si>
  <si>
    <t>A11</t>
  </si>
  <si>
    <t>Conversion to CET1 of existing hybrid instruments (+)</t>
  </si>
  <si>
    <t>Based on EBA simplified definition</t>
  </si>
  <si>
    <r>
      <rPr>
        <b/>
        <sz val="11"/>
        <color indexed="8"/>
        <rFont val="Arial"/>
        <family val="2"/>
      </rPr>
      <t xml:space="preserve">AQR-adjusted NPE Level </t>
    </r>
    <r>
      <rPr>
        <sz val="11"/>
        <color theme="1"/>
        <rFont val="Arial"/>
        <family val="2"/>
        <scheme val="minor"/>
      </rPr>
      <t xml:space="preserve">
</t>
    </r>
  </si>
  <si>
    <t>F2</t>
  </si>
  <si>
    <t>Changes due to the
projection of findings</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</si>
  <si>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</si>
  <si>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</si>
  <si>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</si>
  <si>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&lt;=20%</t>
  </si>
  <si>
    <t>% of RWA selected 
in Phase 1</t>
  </si>
  <si>
    <t>Loans</t>
  </si>
  <si>
    <t>A12</t>
  </si>
  <si>
    <t>Core Tier one ratio</t>
  </si>
  <si>
    <t>E. Matrix Breakdown of Asset Quality Indicators</t>
  </si>
  <si>
    <t>E3</t>
  </si>
  <si>
    <t>E4</t>
  </si>
  <si>
    <t>E5</t>
  </si>
  <si>
    <t>E6</t>
  </si>
  <si>
    <t>E7</t>
  </si>
  <si>
    <t>E8</t>
  </si>
  <si>
    <t>E9</t>
  </si>
  <si>
    <t>E .A</t>
  </si>
  <si>
    <t>E .B</t>
  </si>
  <si>
    <t>E .C</t>
  </si>
  <si>
    <t>E .D</t>
  </si>
  <si>
    <t>E .E</t>
  </si>
  <si>
    <t xml:space="preserve">F3 </t>
  </si>
  <si>
    <t>For information purposes only</t>
  </si>
  <si>
    <r>
      <rPr>
        <b/>
        <sz val="11"/>
        <color indexed="8"/>
        <rFont val="Arial"/>
        <family val="2"/>
      </rPr>
      <t xml:space="preserve">unadjusted NPE Level </t>
    </r>
    <r>
      <rPr>
        <sz val="11"/>
        <color theme="1"/>
        <rFont val="Arial"/>
        <family val="2"/>
        <scheme val="minor"/>
      </rPr>
      <t xml:space="preserve">
year end 2013</t>
    </r>
  </si>
  <si>
    <t>E10</t>
  </si>
  <si>
    <t>E11</t>
  </si>
  <si>
    <t>E12</t>
  </si>
  <si>
    <t>E13</t>
  </si>
  <si>
    <t>E14</t>
  </si>
  <si>
    <t>E15</t>
  </si>
  <si>
    <t>E16</t>
  </si>
  <si>
    <t>E17</t>
  </si>
  <si>
    <t>E18</t>
  </si>
  <si>
    <t>F3 = F1 + F2</t>
  </si>
  <si>
    <t>Changes due to the collective provisioning review
on non-performing exposures</t>
  </si>
  <si>
    <t>C1</t>
  </si>
  <si>
    <t>C2</t>
  </si>
  <si>
    <t>C3</t>
  </si>
  <si>
    <t>C4</t>
  </si>
  <si>
    <t>C5</t>
  </si>
  <si>
    <t>C6</t>
  </si>
  <si>
    <t>C7</t>
  </si>
  <si>
    <t>Changes to CET1 due to new issuances of common equity.</t>
  </si>
  <si>
    <t xml:space="preserve">Changes to CET1 due to repayment or reduction of CET1 (i.e. buybacks). </t>
  </si>
  <si>
    <t>D11</t>
  </si>
  <si>
    <t>D12</t>
  </si>
  <si>
    <t>D13</t>
  </si>
  <si>
    <t>D14</t>
  </si>
  <si>
    <t>D15</t>
  </si>
  <si>
    <t>D16</t>
  </si>
  <si>
    <t>D17</t>
  </si>
  <si>
    <t>D18</t>
  </si>
  <si>
    <t>D19</t>
  </si>
  <si>
    <t>D20</t>
  </si>
  <si>
    <t>D21</t>
  </si>
  <si>
    <t>D22</t>
  </si>
  <si>
    <t>D23</t>
  </si>
  <si>
    <t>Fines/Litigation costs</t>
  </si>
  <si>
    <t>Adjustments to provisions 
on sampled files</t>
  </si>
  <si>
    <t>F1 = A9</t>
  </si>
  <si>
    <t xml:space="preserve">Derivatives Model Review </t>
  </si>
  <si>
    <t>Total Assets (based on prudential scope of consolidation)</t>
  </si>
  <si>
    <t>Sum of D.F1, D.I 11 and D.I 12</t>
  </si>
  <si>
    <t>E .F</t>
  </si>
  <si>
    <t>E .G</t>
  </si>
  <si>
    <t>E .H</t>
  </si>
  <si>
    <t>E .I</t>
  </si>
  <si>
    <t>Net (+) Profit/ (-) Loss of 2013 (based on prudential scope of consolidation)</t>
  </si>
  <si>
    <t>Portfolio size
Carrying Amount</t>
  </si>
  <si>
    <t>Total credit risk weighted assets including off balance sheet items.</t>
  </si>
  <si>
    <t>Amount of adjustments to specific provisions based on the projection of findings of the credit file review to the wider portfolio (negative numbers).</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</si>
  <si>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</si>
  <si>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unadjusted coverage 
ratio of non-performing exposure,
 year end 2013</t>
  </si>
  <si>
    <t>D .I</t>
  </si>
  <si>
    <t>Adjustments to fair value assets in the banking  and trading book</t>
  </si>
  <si>
    <t>Split of the aggregated adjustment from the fair value review, excluding the adjustment to CVA (D11)</t>
  </si>
  <si>
    <t>Changes due to the single credit file review</t>
  </si>
  <si>
    <t>Changes due to the projection of findings</t>
  </si>
  <si>
    <t>Exposure re-classified from performing to non-performing according to the projection of findings.</t>
  </si>
  <si>
    <t>AQR - adjusted NPE level</t>
  </si>
  <si>
    <t>Changes due to the collective provisioning review on non-performing exposures</t>
  </si>
  <si>
    <t>AQR - adjusted 
ratio of provisions on NPE to NPE</t>
  </si>
  <si>
    <t>diff</t>
  </si>
  <si>
    <t>Portfolio size - Level 3 Carrying Amount</t>
  </si>
  <si>
    <t xml:space="preserve">CET 1 Ratio at year end 2013 including retained earnings / losses of 2013 </t>
  </si>
  <si>
    <t>Aggregated adjustments due to the outcome of the AQR</t>
  </si>
  <si>
    <t>Aggregate adjustments due to the outcome of the baseline scenario of the joint EBA ECB Stress Test</t>
  </si>
  <si>
    <t>Aggregate adjustments due to the outcome of the adverse scenario of the joint EBA ECB Stress Test</t>
  </si>
  <si>
    <t>ECB PUBLIC</t>
  </si>
  <si>
    <t>Additional information on portfolios with largest adjustments accounting for (at least) 30% of total banking book AQR adjustment:</t>
  </si>
  <si>
    <t>2. Detailed AQR Results</t>
  </si>
  <si>
    <t>3. Definitions and Explanations</t>
  </si>
  <si>
    <t>Sum of on balance positions. Note that for this and all following positions the scope of consolidation follows Article 18 CRR (therefore direct comparison with financial accounts based on accounting scope of consolidation will result in differences). Year-end 2013.</t>
  </si>
  <si>
    <t>Net profits (positive number) or net losses (negative number) in the year 2013. After taxes. Exclusive Other Comprehensive Income. The scope of consolidation follows Article 18 CRR (therefore direct comparison with financial accounts based on accounting scope of consolidation will result in differences).</t>
  </si>
  <si>
    <t>At year-end 2013, according to CRDIV/CRR definition, transitional arrangements as of 1.1.2014, Article 50 CRR. The only exception to national transitional arrangements is sovereign AFS losses (Article 467 CRR) where a harmonised approach is taken with a 20% deduction irrespective of national discretion concerning phase-in. This exception is necessary to be consistent with EBA's CET1 definition applied in the stress test exercise.
This includes losses of 2013 or retained earnings of 2013 subject to Article 26.2 CRR.</t>
  </si>
  <si>
    <t>A</t>
  </si>
  <si>
    <t xml:space="preserve"> MAIN INFORMATION ON THE BANK BEFORE THE COMPREHENSIVE ASSESSMENT (end 2013)</t>
  </si>
  <si>
    <t>Main Results and Overview</t>
  </si>
  <si>
    <t>Common Equity Tier 1 Capital
according to CRDIV/CRR definition, transitional arrangements as of 1.1.2014</t>
  </si>
  <si>
    <t>Total exposure measure according to Article 429 CRR
"Leverage exposure"</t>
  </si>
  <si>
    <t xml:space="preserve">Core Tier 1 Ratio (where available)
according to EBA definition </t>
  </si>
  <si>
    <t>B</t>
  </si>
  <si>
    <t>MAIN RESULTS OF THE COMPREHENSIVE ASSESSMENT (CA)</t>
  </si>
  <si>
    <t>AQR adjusted CET1 Ratio
B3 = B1 + B2</t>
  </si>
  <si>
    <r>
      <t xml:space="preserve">Aggregated adjustments due to the outcome of the </t>
    </r>
    <r>
      <rPr>
        <sz val="11"/>
        <color indexed="8"/>
        <rFont val="Calibri"/>
        <family val="2"/>
      </rPr>
      <t>AQR</t>
    </r>
  </si>
  <si>
    <t>Adjusted CET1 Ratio after Adverse Scenario
B7 = B3 + B6</t>
  </si>
  <si>
    <t>C</t>
  </si>
  <si>
    <t>Raising of capital instruments eligible as CET1 capital</t>
  </si>
  <si>
    <t>Repayment of CET1 capital, buybacks</t>
  </si>
  <si>
    <t>Conversion to CET1 of hybrid instruments 
becoming effective between January and September 2014</t>
  </si>
  <si>
    <r>
      <t>Incurred fines/litigation costs from January to September 2014</t>
    </r>
    <r>
      <rPr>
        <sz val="11"/>
        <color theme="1"/>
        <rFont val="Arial"/>
        <family val="2"/>
        <scheme val="minor"/>
      </rPr>
      <t xml:space="preserve"> (net of provisions)</t>
    </r>
  </si>
  <si>
    <t>Asset class</t>
  </si>
  <si>
    <t>Million EUR</t>
  </si>
  <si>
    <t>Incurred fines/litigation costs from January to September 2014 (net of provisions)</t>
  </si>
  <si>
    <t>Article 92.3 CRR, "total RWA", as of year-end 2013.
according to CRDIV/CRR definition, transitional arrangements as of 1.1.2014.</t>
  </si>
  <si>
    <t xml:space="preserve">Level 3 assets are those according to IFRS 13, para. 86-90 (covering Available for Sale, Fair Value through P&amp;L and Held for Trading)
Not defined for banks using nGAAP.
Total assets = A1
</t>
  </si>
  <si>
    <t>B3 = B1 + B2
based on year-end 2013 figures and CRR/CRDIV phase-in as of 1 January 2014</t>
  </si>
  <si>
    <t xml:space="preserve">B5= B4 + B3
Note that this is an estimate of the outcome of a hypothetical scenario and refers to a future point in time. It should not be confused with the bank's forecast or multi year plan. </t>
  </si>
  <si>
    <t xml:space="preserve">B7 = B5 + B6
Note that this is an estimate of the outcome of an adverse hypothetical scenario and refers to a future point in time. It should not be confused with the bank's forecast or multi-year plan. </t>
  </si>
  <si>
    <t xml:space="preserve">Changes to CET1  due to conversion of existing hybrid instruments into CET1 which took place between 1 January 2014 and 30 September 2014. </t>
  </si>
  <si>
    <t>Indication of the carrying amount (gross mark-to-market as of year-end 2013, before AQR adjustment) of Level 3 position that has been reviewed by NCA Bank Team divided by total level 3 carrying amount (gross mark-to-market as of year-end 2013, before AQR adjustment and before PP&amp;A) for this asset class.</t>
  </si>
  <si>
    <t xml:space="preserve">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 </t>
  </si>
  <si>
    <t xml:space="preserve">• The asset quality indicators are based on EBA’s simplified definition of NPE.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</si>
  <si>
    <r>
      <rPr>
        <u/>
        <sz val="11"/>
        <color indexed="8"/>
        <rFont val="Arial"/>
        <family val="2"/>
      </rPr>
      <t>Numerator:</t>
    </r>
    <r>
      <rPr>
        <sz val="11"/>
        <color theme="1"/>
        <rFont val="Arial"/>
        <family val="2"/>
        <scheme val="minor"/>
      </rPr>
      <t xml:space="preserve"> 
Exposure (book value plus CCF-weighted off-balance exposure) reported by the bank as non-performing according to the simplified NPE definition (see AQR Phase 2 Manual Section 2.4.4. and explanation for A10 above) at year end 2013 + 
Exposure re-classified from performing to non-performing according to the CFR classification review and projection of findings.
</t>
    </r>
    <r>
      <rPr>
        <u/>
        <sz val="11"/>
        <color indexed="8"/>
        <rFont val="Arial"/>
        <family val="2"/>
      </rPr>
      <t>Denominator:</t>
    </r>
    <r>
      <rPr>
        <sz val="11"/>
        <color theme="1"/>
        <rFont val="Arial"/>
        <family val="2"/>
        <scheme val="minor"/>
      </rPr>
      <t xml:space="preserve"> total exposure (performing and non-performing). Same exposure definition as above.</t>
    </r>
  </si>
  <si>
    <t xml:space="preserve">F. LEVERAGE RATIO IMPACT OF THE COMPREHENSIVE ASSESSMENT </t>
  </si>
  <si>
    <t>F. LEVERAGE RATIO IMPACT OF THE COMPREHENSIVE ASSESSMENT</t>
  </si>
  <si>
    <t>Exposure re-classified from performing to non-performing according to the CFR classification review.</t>
  </si>
  <si>
    <t>See A9 above</t>
  </si>
  <si>
    <t>Definition or further explanation</t>
  </si>
  <si>
    <t>A6=A3/A4, Article 92.1a CRR, figures as of year-end 2013. 
With national transitional arrangements as per 1 January 2014. 
The only exception to national transitional arrangements is sovereign AFS losses (Article 467 CRR) where a harmonised approach is taken with a 20% deduction irrespective of national discretion concerning phase-in. This exception is necessary to be consistent with EBA's CET1 definition applied in the stress test exercise.</t>
  </si>
  <si>
    <t>Asset class is an aggregated of the AQR sub-asset classes Project finance, Shipping, Aviation, Commercial real estate (CRE), Other real estate, Large corporates (non  real estate) and Large SME (non  real estate)</t>
  </si>
  <si>
    <r>
      <t xml:space="preserve">• </t>
    </r>
    <r>
      <rPr>
        <b/>
        <sz val="11"/>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 from a statistical stand-point.</t>
    </r>
    <r>
      <rPr>
        <sz val="11"/>
        <color theme="1"/>
        <rFont val="Arial"/>
        <family val="2"/>
        <scheme val="minor"/>
      </rPr>
      <t xml:space="preserve">
• The asset quality indicators are based on EBA’s simplified definition of NPE. 
• All parties involved made significant efforts to increase the degree of harmonisation of the NPE definition and its application.
• While the application of this definition constitutes a very important leap forward in terms of harmonisation across the euro area banking sector, the degree of harmonisation reached is not completely perfect due to factors such as different materiality thresholds across Member States. However, a solid basis of consistency has been implemented for the comprehensive assessment, implying a very significant improvement in comparability across banks from different jurisdictions. 
• The figures presented should not be understood as accounting figures. </t>
    </r>
  </si>
  <si>
    <t>D .G</t>
  </si>
  <si>
    <t>Issuance of CET1 Instruments</t>
  </si>
  <si>
    <t>Common Equity Tier 1 Capital</t>
  </si>
  <si>
    <t>Total risk exposure</t>
  </si>
  <si>
    <t>Total exposure measure according to Article 429 CRR</t>
  </si>
  <si>
    <t>CET1 ratio</t>
  </si>
  <si>
    <t>Tier 1 Ratio</t>
  </si>
  <si>
    <t>Numerator: Exposure (book value plus CCF-weighted off-balance exposure) that is non-performing according to the simplified NPE definition (see Section 2.4.4. of the AQR Phase 2 manual) at year end 2013 (total of consolidated bank):
An NPE is defined as:
• Every material exposure that is 90 days past-due even if it is not recognised as defaulted or impaired
• Every exposure that is impaired (respecting specifics of definition for nGAAP vs. IFRS banks)
• Every exposure that is in default according to CRR
Definition of exposure: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Denominator: total exposure (performing and non-performing). Same definition of exposure as above.
As of year-end 2013 and total of consolidated bank.</t>
  </si>
  <si>
    <t>B. MAIN RESULTS OF THE COMPREHENSIVE ASSESSMENT (CA)</t>
  </si>
  <si>
    <t xml:space="preserve">Shortfall to threshold of 8% for AQR adjusted CET1 Ratio </t>
  </si>
  <si>
    <t>Shortfall to threshold of 8% in Baseline Scenario</t>
  </si>
  <si>
    <t>Shortfall to threshold of 5.5% in Adverse Scenario</t>
  </si>
  <si>
    <t>Aggregated Capital Shortfall of the Comprehensive Assessment</t>
  </si>
  <si>
    <t>A. MAIN INFORMATION ON THE BANK BEFORE THE COMPREHENSIVE ASSESSMENT (end 2013)</t>
  </si>
  <si>
    <t xml:space="preserve">CET1 Ratio </t>
  </si>
  <si>
    <t>See EBA Implementing Technical Standards for Supervisory Reporting (Legal basis: Article 99 of Regulation (EU) No 575/2013 and ITS on Supervisory Reporting of institutions published in the Official Journal of the European Commission on 28/06/2014) module for leverage ratio:</t>
  </si>
  <si>
    <t>- Annex X - Leverage ratio templates</t>
  </si>
  <si>
    <t>- Annex XI - Instructions on Leverage (Part II 2.12)</t>
  </si>
  <si>
    <t>Leverage ratio at year end 2013</t>
  </si>
  <si>
    <t>Please refer to Definitions and Explanations sheet</t>
  </si>
  <si>
    <t>Offsetting impact due to risk protection</t>
  </si>
  <si>
    <t>Gross impact on capital</t>
  </si>
  <si>
    <t>Geography</t>
  </si>
  <si>
    <t>Asset Class</t>
  </si>
  <si>
    <t>Basis points</t>
  </si>
  <si>
    <t>% selected in Phase 1</t>
  </si>
  <si>
    <t>Net total impact of AQR results on CET1 ratio</t>
  </si>
  <si>
    <t xml:space="preserve">Gross amount of the aggregated CET1 adjustment based on the AQR before offsetting impact of asset protection, insurance and tax (negative number). </t>
  </si>
  <si>
    <t xml:space="preserve">Aggregated estimated impact of asset protection schemes (e.g. portfolio guarantees) and insurance effects that may apply toapplicable portfolios (positive number). </t>
  </si>
  <si>
    <t>to threshold of 5.5% in Adverse Scenario</t>
  </si>
  <si>
    <t>Aggregated Capital Shortfall of the Comprehensive Assessment
B11 = max( B8,  B9, B10 )</t>
  </si>
  <si>
    <t xml:space="preserve">B11= max( B8,  B9, B10 )
B11 will be capital shortfall coming out of the comprehensive assessment. For details on which measures are considered eligible to mitigate the shortfall see the accompanying Aggregated Report. </t>
  </si>
  <si>
    <t>B8=(8-B3)*100   (if B3&lt;8, otherwise 0)</t>
  </si>
  <si>
    <t>B9=(8-B5)*100   (if B5&lt;8, otherwise 0)</t>
  </si>
  <si>
    <t>B10=(5.5-B7)*100   (if B7&lt;5.5, otherwise 0)</t>
  </si>
  <si>
    <t>C. Memorandum Items</t>
  </si>
  <si>
    <t>Offsetting tax impact</t>
  </si>
  <si>
    <t>The offsetting tax impact includes the assumed creation of DTAs, which accounts for limitations imposed by accounting rules. Appropriate CRRIV DTA deductions are made for any tax offsets.</t>
  </si>
  <si>
    <t>E.J</t>
  </si>
  <si>
    <t>Coverage ratio for exposures newly classified as NPE during the AQR</t>
  </si>
  <si>
    <t>Additional provisions specified for exposure newly classified as non-performing during the AQR</t>
  </si>
  <si>
    <r>
      <t xml:space="preserve">Aggregated adjustments to Leverage Ratio due to the outcome of the </t>
    </r>
    <r>
      <rPr>
        <b/>
        <sz val="11"/>
        <color indexed="8"/>
        <rFont val="Calibri"/>
        <family val="2"/>
      </rPr>
      <t>AQR</t>
    </r>
  </si>
  <si>
    <t>F2 = (D20+D21+D22)/A5</t>
  </si>
  <si>
    <t>Tier 1 Ratio (where available)
according to CRD3 definition, as of 31.12.2013 as reported by the bank</t>
  </si>
  <si>
    <t>Static Graph Data</t>
  </si>
  <si>
    <t>Dynamic Graph Data</t>
  </si>
  <si>
    <t>Graph Data</t>
  </si>
  <si>
    <t>Drop Downs</t>
  </si>
  <si>
    <t>2014 COMPREHENSIVE ASSESSMENT OUTCOME</t>
  </si>
  <si>
    <t xml:space="preserve">Credit Risk RWA 
year end 2013
</t>
  </si>
  <si>
    <r>
      <t xml:space="preserve">Basis Points </t>
    </r>
    <r>
      <rPr>
        <vertAlign val="superscript"/>
        <sz val="8"/>
        <color indexed="8"/>
        <rFont val="Arial"/>
        <family val="2"/>
      </rPr>
      <t>1</t>
    </r>
  </si>
  <si>
    <r>
      <t xml:space="preserve">Basis points </t>
    </r>
    <r>
      <rPr>
        <vertAlign val="superscript"/>
        <sz val="10"/>
        <color indexed="8"/>
        <rFont val="Arial"/>
        <family val="2"/>
      </rPr>
      <t>2</t>
    </r>
  </si>
  <si>
    <t>Information reported only for portfolios subject to detailed review in AQR</t>
  </si>
  <si>
    <t>CET1 ratio
according to CRDIV/CRR definition, transitional arrangements as of 1.1.2014
A6=A3/A4</t>
  </si>
  <si>
    <t>MAJOR CAPITAL MEASURES IMPACTING TIER 1 ELIGIBLE CAPITAL
FROM 1 JANUARY 2014 TO 30 SEPTEMBER 2014</t>
  </si>
  <si>
    <t>Net amount of the aggregated CET1 adjustment based on the AQR after offsetting impact of risk protection and tax (negative number). Sums the impact from D20, D21, D22, and incorporates the effect of changing RWA.</t>
  </si>
  <si>
    <t>Numerator: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Denominator:
the non-performing exposure (numerator of A10) 
As of year-end 2013 and total of consolidated bank.</t>
  </si>
  <si>
    <t>Impact on Common Equity Tier 1
Million EUR</t>
  </si>
  <si>
    <t>Impact on Additional Tier 1
Million EUR</t>
  </si>
  <si>
    <t>Portfolio selected
in Phase 1</t>
  </si>
  <si>
    <t>Impact on CET1 capital
before any offsetting
impact</t>
  </si>
  <si>
    <t>Adjustment to provisions 
due to collective 
provisioning review</t>
  </si>
  <si>
    <t>Sovereigns and Supranational non-governmental organisations</t>
  </si>
  <si>
    <t>Leverage ratio</t>
  </si>
  <si>
    <r>
      <t xml:space="preserve">Explanatory Note: 
• Note that the leverage ratio is based on the CRR Article 429 as of January 2014.
• It is currently not binding, is displayed </t>
    </r>
    <r>
      <rPr>
        <u/>
        <sz val="11"/>
        <color indexed="8"/>
        <rFont val="Arial"/>
        <family val="2"/>
      </rPr>
      <t xml:space="preserve">for information purposes only </t>
    </r>
    <r>
      <rPr>
        <sz val="11"/>
        <color theme="1"/>
        <rFont val="Arial"/>
        <family val="2"/>
        <scheme val="minor"/>
      </rPr>
      <t>and has</t>
    </r>
    <r>
      <rPr>
        <u/>
        <sz val="11"/>
        <color indexed="8"/>
        <rFont val="Arial"/>
        <family val="2"/>
      </rPr>
      <t xml:space="preserve"> no impact on the capital shortfall </t>
    </r>
    <r>
      <rPr>
        <sz val="11"/>
        <color theme="1"/>
        <rFont val="Arial"/>
        <family val="2"/>
        <scheme val="minor"/>
      </rPr>
      <t>(B11).
• As the constant balance sheet assumption, which is applied in the Stress Test, might be misleading for the leverage ratio, the ratio is displayed for AQR only.</t>
    </r>
  </si>
  <si>
    <t>Changes due to the credit file review</t>
  </si>
  <si>
    <t>Changes due to the
credit file review</t>
  </si>
  <si>
    <t>Indication of the fraction of the overall RWA per asset class that was selected in Phase 1 of the AQR. This follows a "bucketing approach" rather than disclosing the precise figures. Buckets are defined as follows: 
"Not relevant" ; 0%; &lt; 20% ; 20-40% ; 40-60% ; 60-80% ; 80-100% ; 100%</t>
  </si>
  <si>
    <t>Unadjusted Basel II figure as of 31.12.2013 as reported by the bank</t>
  </si>
  <si>
    <t>Amount of adjustments to provisions based on the projection of findings of the credit file review to the wider portfolio.</t>
  </si>
  <si>
    <t>Amount of adjustments to collective provisions as determined based on the challenger model in cases where the bank’s collective provisioning model is found to be out of line with the standards expressed in the AQR Manual.</t>
  </si>
  <si>
    <t xml:space="preserve">Amount of adjustments to provisions based on single credit file review. </t>
  </si>
  <si>
    <t>Investment Properties / Real Estate / Other</t>
  </si>
  <si>
    <t>This includes changes in scope of exposure following PP&amp;A. Note this includes accrual accounted real estate positions and portfolios accounted at cost.</t>
  </si>
  <si>
    <t>Specifically, the template contains the bank's overall Comprehensive Assessment result, as well as more detail on Asset Quality Review (AQR) outcomes</t>
  </si>
  <si>
    <t>Further detail on the joint ECB-EBA stress tests can be found in the bank's EBA transparency template</t>
  </si>
  <si>
    <t>This page provides detail on how to read the templates, and contains important caveats to consider within the context of final results</t>
  </si>
  <si>
    <t>Sheet descriptions</t>
  </si>
  <si>
    <r>
      <rPr>
        <b/>
        <sz val="11"/>
        <color indexed="8"/>
        <rFont val="Arial"/>
        <family val="2"/>
      </rPr>
      <t>Detailed AQR Results</t>
    </r>
    <r>
      <rPr>
        <sz val="11"/>
        <color theme="1"/>
        <rFont val="Arial"/>
        <family val="2"/>
        <scheme val="minor"/>
      </rPr>
      <t xml:space="preserve">
D. Matrix Breakdown of AQR Result
E. Matrix Breakdown of Asset Quality Indicators
F. Leverage ratio impact of the Comprehensive Assessment
</t>
    </r>
  </si>
  <si>
    <t>Section descriptions</t>
  </si>
  <si>
    <t>Section</t>
  </si>
  <si>
    <t>Contents</t>
  </si>
  <si>
    <t>Key fields</t>
  </si>
  <si>
    <t>Notes</t>
  </si>
  <si>
    <t>A. Main information on the bank before the Comprehensive Assessment (end-2013)</t>
  </si>
  <si>
    <t>This section contains information on the size, performance and starting point capital holding of the bank as at year-end 2013</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</si>
  <si>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</si>
  <si>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</si>
  <si>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</si>
  <si>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Key fields discussed in more detail below</t>
  </si>
  <si>
    <t>C. Major capital measures impacting Tier 1 eligible capital, from 1 January 2014 to 30 September 2014</t>
  </si>
  <si>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</si>
  <si>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</si>
  <si>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This section gives workblock specific AQR results</t>
  </si>
  <si>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</si>
  <si>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</si>
  <si>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</si>
  <si>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</si>
  <si>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</si>
  <si>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</si>
  <si>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Source of key figures / drivers of key results</t>
  </si>
  <si>
    <r>
      <t xml:space="preserve">B1 - the CET1 ratio as at 31 December 2013 is provided by the bank, and acts as the starting point against which Comprehensive Assessment impact is measured
</t>
    </r>
    <r>
      <rPr>
        <sz val="11"/>
        <color theme="1"/>
        <rFont val="Arial"/>
        <family val="2"/>
        <scheme val="minor"/>
      </rPr>
      <t>Note that CET1 is defined in accordance with CRDIV/CRR applicable as of 1 January 2014</t>
    </r>
  </si>
  <si>
    <t>B2 - sourced from D23, the net AQR impact after tax and risk protection netting effects</t>
  </si>
  <si>
    <t>B3 = B1 + B2</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</si>
  <si>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</si>
  <si>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</si>
  <si>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B7 = B3 + B6 (note the starting point for this adjustment is the AQR adjusted CET1%)</t>
  </si>
  <si>
    <t>Introduction to the Comprehensive Assessment disclosure templates</t>
  </si>
  <si>
    <t>Please refer to the bank specific notes on the first sheet for details on any capital raising that is already reflected in the dynamic balance sheet of the Stress Test</t>
  </si>
  <si>
    <t>Net issuance of AT1 Instruments (Article 52 CRR) with a trigger at or above 5.5% and below 6% between  1 January 2014 and 30 September 2014, expressed in terms of RWA. AT1 instruments which have been converted into CET1 are not to be accounted for in this cell to avoid double counting with C3.</t>
  </si>
  <si>
    <t>Net issuance of AT1 Instruments (Article 52 CRR) with a trigger at or above 6% and below 7% between  1 January 2014 and 30 September 2014, expressed in terms of RWA. AT1 instruments which have been converted into CET1 are not to be accounted for in this cell to avoid double counting with C3.</t>
  </si>
  <si>
    <t>Net issuance of AT1 Instruments (Article 52 CRR)  with a trigger at or above 7% CET1 between  1 January 2014 and 30 September 2014, expressed in terms of RWA. AT1 instruments which have been converted into CET1 are not to be accounted for in this cell to avoid double counting with C3.</t>
  </si>
  <si>
    <r>
      <rPr>
        <b/>
        <sz val="11"/>
        <color indexed="8"/>
        <rFont val="Arial"/>
        <family val="2"/>
      </rPr>
      <t>Main Results and Overview</t>
    </r>
    <r>
      <rPr>
        <sz val="11"/>
        <color theme="1"/>
        <rFont val="Arial"/>
        <family val="2"/>
        <scheme val="minor"/>
      </rPr>
      <t xml:space="preserve">
A. Key information on the bank before the Comprehensive Assessment (end-2013)
B. The main results of the Comprehensive Assessment
C. Major capital measures impacting Tier 1 eligible capital, from 1 January 2014 to 30 September 2014
</t>
    </r>
  </si>
  <si>
    <r>
      <rPr>
        <b/>
        <sz val="11"/>
        <color indexed="8"/>
        <rFont val="Arial"/>
        <family val="2"/>
      </rPr>
      <t>Approved Restructuring Results</t>
    </r>
    <r>
      <rPr>
        <sz val="11"/>
        <color theme="1"/>
        <rFont val="Arial"/>
        <family val="2"/>
        <scheme val="minor"/>
      </rPr>
      <t xml:space="preserve">
This is a repetition of Section B, main results of the Comprehensive Assessment, for those banks who have an agreed restructuring plan
</t>
    </r>
  </si>
  <si>
    <t>This key section of the disclosure template contains the main results of the Comprehensive Assessment</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</si>
  <si>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</si>
  <si>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t>B4 = the delta between the AQR adjusted CET1% and the baseline scenario CET1%, in the year where capital level vs threshold (8%) is the lowest</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</si>
  <si>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</si>
  <si>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</si>
  <si>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CET1 Ratio
at year end 2013 including retained earnings / losses of 2013 
B1 = A6</t>
  </si>
  <si>
    <t>Adjusted CET1 Ratio after Baseline Scenario
B5 = B3 + B4</t>
  </si>
  <si>
    <t>Bank-specific notes</t>
  </si>
  <si>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</si>
  <si>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r>
      <rPr>
        <b/>
        <sz val="11"/>
        <rFont val="Arial"/>
        <family val="2"/>
      </rPr>
      <t>- Information reported only for portfolios subject to detailed review in AQR, i.e. those selected in Phase 1 of the AQR
- Figures presented should not be interpreted as accounting figures
- The asset quality indicators are based on EBA’s simplified definition of NPE</t>
    </r>
    <r>
      <rPr>
        <sz val="11"/>
        <rFont val="Arial"/>
        <family val="2"/>
      </rPr>
      <t xml:space="preserve">
- While the application of this definition constitutes an important step forward in terms of harmonisation across the euro area banking sector, the degree of harmonisation reached is not complete due to factors such as different materiality thresholds across Member States. However, a solid basis of consistency has been implemented for the Comprehensive Assessment, implying a very significant improvement in comparability across banks and jurisdictions</t>
    </r>
  </si>
  <si>
    <r>
      <t xml:space="preserve">Aggregate adjustments due to the outcome of 
the </t>
    </r>
    <r>
      <rPr>
        <b/>
        <u/>
        <sz val="11"/>
        <color indexed="8"/>
        <rFont val="Arial"/>
        <family val="2"/>
      </rPr>
      <t>baseline</t>
    </r>
    <r>
      <rPr>
        <sz val="11"/>
        <color theme="1"/>
        <rFont val="Arial"/>
        <family val="2"/>
        <scheme val="minor"/>
      </rPr>
      <t xml:space="preserve"> scenario of the joint EBA ECB Stress Test 
to lowest capital level over the 3-year period</t>
    </r>
  </si>
  <si>
    <r>
      <t xml:space="preserve">Aggregate adjustments due to the outcome of 
the </t>
    </r>
    <r>
      <rPr>
        <b/>
        <u/>
        <sz val="11"/>
        <color indexed="8"/>
        <rFont val="Arial"/>
        <family val="2"/>
      </rPr>
      <t>adverse</t>
    </r>
    <r>
      <rPr>
        <sz val="11"/>
        <color theme="1"/>
        <rFont val="Arial"/>
        <family val="2"/>
        <scheme val="minor"/>
      </rPr>
      <t xml:space="preserve"> scenario of the joint EBA ECB Stress Test
to lowest capital level over the 3-year period</t>
    </r>
  </si>
  <si>
    <t>Total risk exposure *
according to CRDIV/CRR definition, transitional arrangements as of 1.1.2014</t>
  </si>
  <si>
    <r>
      <t xml:space="preserve">* Total risk exposure figure is pre-AQR. Please note that the corresponding Year End 2013 figure in the EBA Transparency template is post-AQR and therefore may not match exactly.
</t>
    </r>
    <r>
      <rPr>
        <vertAlign val="superscript"/>
        <sz val="8"/>
        <color indexed="8"/>
        <rFont val="Arial"/>
        <family val="2"/>
      </rPr>
      <t>1</t>
    </r>
    <r>
      <rPr>
        <sz val="8"/>
        <color indexed="8"/>
        <rFont val="Arial"/>
        <family val="2"/>
      </rPr>
      <t xml:space="preserve"> RWA used corresponds to relevant scenario in worst case year</t>
    </r>
  </si>
  <si>
    <r>
      <t xml:space="preserve">Note: 
</t>
    </r>
    <r>
      <rPr>
        <sz val="11"/>
        <color indexed="8"/>
        <rFont val="Calibri"/>
        <family val="2"/>
      </rPr>
      <t xml:space="preserve">• </t>
    </r>
    <r>
      <rPr>
        <b/>
        <sz val="11"/>
        <color indexed="8"/>
        <rFont val="Calibri"/>
        <family val="2"/>
      </rPr>
      <t>The selection of asset classes for portfolio review was based on an approach aimed at identifying those portfolios with the highest risk of misclassification. Therefore, extrapolation of results to the non-selected portfolios would be incorrect.</t>
    </r>
    <r>
      <rPr>
        <sz val="11"/>
        <color indexed="8"/>
        <rFont val="Calibri"/>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 For the interpretation of the detailed results the interested reader may refer to the AQR manual outlining the methodology or to the accompanying Aggregate Report where the main features of the CA exercise are reiterated. Find the AQR manual here:
http://www.ecb.europa.eu/press/pr/date/2014/html/pr140311.en.html</t>
    </r>
  </si>
  <si>
    <r>
      <rPr>
        <vertAlign val="superscript"/>
        <sz val="11"/>
        <color indexed="8"/>
        <rFont val="Arial"/>
        <family val="2"/>
      </rPr>
      <t>2</t>
    </r>
    <r>
      <rPr>
        <sz val="11"/>
        <color theme="1"/>
        <rFont val="Arial"/>
        <family val="2"/>
        <scheme val="minor"/>
      </rPr>
      <t xml:space="preserve"> Basis point impact includes adjustment to RWA</t>
    </r>
  </si>
  <si>
    <t>D23 = (D20 + D21 + D22) + (Adjustment for change in RWA due to AQR)</t>
  </si>
  <si>
    <t>Leverage ratio as at December 2013, incorporating all quantitative AQR adjustments to capital. Leverage ratio definition based on CRR Article 429 as of September 2014</t>
  </si>
  <si>
    <t>Adjustments to provisions due to
projection of findings</t>
  </si>
  <si>
    <t>Credit Risk RWA year end 2013</t>
  </si>
  <si>
    <t>Adjustments to provisions due to 
projection of findings</t>
  </si>
  <si>
    <t>Non-Performing Exposure Ratio</t>
  </si>
  <si>
    <t xml:space="preserve">NB: Coverage ratios displayed in E.E - E.I cover only the exposure </t>
  </si>
  <si>
    <t>Coverage Ratio</t>
  </si>
  <si>
    <t>that was marked as non-performing pre-AQR.</t>
  </si>
  <si>
    <t>Therefore exposures that were newly reclassified to NPE</t>
  </si>
  <si>
    <t>during the AQR are NOT included in the calculation for E.E - E.I</t>
  </si>
  <si>
    <t xml:space="preserve">Additional adjustments due to baseline scenario to lowest capital level over the 3-year period. Note that this also includes phasing-in effects of CRR and CRD 4 as of arrangements of respective national jurisdiction. In line with EBA disclosure. 
</t>
  </si>
  <si>
    <t>Additional adjustments due to adverse scenario to lowest capital level over the 3-year period. Note that this also includes phasing-in effects of CRR and CRDIV as of arrangements of respective national jurisdiction. In line with EBA disclosure.</t>
  </si>
  <si>
    <t>Denominator of leverage ratio (A9), "leverage exposure", according to Article 429 CRR.</t>
  </si>
  <si>
    <t>Incurred fines/litigation costs from 1 January to September 2014 (net of provisions).
Only litigation costs with a realized loss &gt; 1 Basis Point of CET1 (as of 1.1.2014) are in scope.</t>
  </si>
  <si>
    <t>Amount of adjustments to specific provisions on the credit file samples.
This includes all files from the single credit file review (on a technical note: also the prioritized files).</t>
  </si>
  <si>
    <t>Amount of adjustments resulting from:
- CVA Challenger model (D11).
- the different components of the fair value exposures review (D13-D19), as well as the fair value review as a whole (D12) .</t>
  </si>
  <si>
    <t>NB:  In some cases the total credit RWA reported in field D.A1 may not equal the sum of the components below, or corresponding metrics in the EBA transparency templates. These cases are driven by inclusion of specialised assets types which lie outside the categories given above</t>
  </si>
  <si>
    <t xml:space="preserve">                    For illustrative purposes only</t>
  </si>
  <si>
    <t>Values</t>
  </si>
  <si>
    <t>Blue Bar</t>
  </si>
  <si>
    <t>Red Bar</t>
  </si>
  <si>
    <t>Clear Bar</t>
  </si>
  <si>
    <t>Red Below Line</t>
  </si>
  <si>
    <t>Red Above Line</t>
  </si>
  <si>
    <t>Total NPE for all portfolios in-scope for detailed review during the AQR. Expressed as a percentage of Total Exposure for these portfolios</t>
  </si>
  <si>
    <t xml:space="preserve">Specific provisions divided by non-performing exposure for portfolios in-scope for detailed review in the AQR. NB: The NPE used is that set of of exposures which were originally marked as NPE pre-AQR. </t>
  </si>
  <si>
    <t>Coverage ratio adjusted for AQR findings.</t>
  </si>
  <si>
    <t>ITMPS</t>
  </si>
  <si>
    <t>Banca Monte dei Paschi di Siena S.p.A.</t>
  </si>
  <si>
    <t>This document contains final disclosure of the results of the Comprehensive Assessment for Banca Monte dei Paschi di Siena S.p.A.</t>
  </si>
  <si>
    <t>60 - 80%</t>
  </si>
  <si>
    <t>80 - 100%</t>
  </si>
  <si>
    <t>&lt;20%</t>
  </si>
  <si>
    <t>20 - 40%</t>
  </si>
  <si>
    <t>-</t>
  </si>
  <si>
    <t>Large SME (non real estate)</t>
  </si>
  <si>
    <t>Real estate related</t>
  </si>
  <si>
    <t>Large corporates (non real estate)</t>
  </si>
  <si>
    <t>ITALY</t>
  </si>
  <si>
    <t xml:space="preserve">- N.B: The Nomura transaction is being treated as a derivative for the purpose of the Comprehensive Assessment. The ECB also notes that the impact of this derivative accounting treatment is regularly disclosed in the published financial statements of MPS.
- Please note that 3000 EUR MM (60%) of "Raising of capital instruments eligible as CET1 capital" and -3000 EUR MM (100%) of "Repayment of CET1 capital, buyback" are already reflected in the Stress Test outcome. Therefore only the remaining 2000 EUR MM raised should be considered as additional capital following the Comprehensive Assessment result.
- Please note: the AQR-adjusted CET1 Ratio (item B3 in the sheet ‘Main Results and Overview’) includes both the impact of the AQR, and an adjustment due to IRB provisioning shortfall. The IRB provisioning shortfall adjustment is not presented in the sheet ‘Detailed AQR Results’.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</si>
</sst>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0.0"/>
    <numFmt numFmtId="166" formatCode="0.000"/>
    <numFmt numFmtId="167" formatCode="#,##0_ ;\-#,##0\ "/>
    <numFmt numFmtId="168" formatCode="#,##0.00_ ;\-#,##0.00\ "/>
  </numFmts>
  <fonts count="55" x14ac:knownFonts="1">
    <font>
      <sz val="11"/>
      <color theme="1"/>
      <name val="Arial"/>
      <family val="2"/>
      <scheme val="minor"/>
    </font>
    <font>
      <sz val="11"/>
      <color indexed="8"/>
      <name val="Calibri"/>
      <family val="2"/>
    </font>
    <font>
      <b/>
      <sz val="11"/>
      <color indexed="8"/>
      <name val="Calibri"/>
      <family val="2"/>
    </font>
    <font>
      <b/>
      <sz val="11"/>
      <color indexed="8"/>
      <name val="Arial"/>
      <family val="2"/>
    </font>
    <font>
      <u/>
      <sz val="11"/>
      <color indexed="8"/>
      <name val="Arial"/>
      <family val="2"/>
    </font>
    <font>
      <vertAlign val="superscript"/>
      <sz val="8"/>
      <color indexed="8"/>
      <name val="Arial"/>
      <family val="2"/>
    </font>
    <font>
      <vertAlign val="superscript"/>
      <sz val="10"/>
      <color indexed="8"/>
      <name val="Arial"/>
      <family val="2"/>
    </font>
    <font>
      <b/>
      <u/>
      <sz val="11"/>
      <color indexed="8"/>
      <name val="Arial"/>
      <family val="2"/>
    </font>
    <font>
      <sz val="11"/>
      <name val="Arial"/>
      <family val="2"/>
    </font>
    <font>
      <b/>
      <sz val="11"/>
      <name val="Arial"/>
      <family val="2"/>
    </font>
    <font>
      <sz val="10"/>
      <color indexed="8"/>
      <name val="Arial"/>
      <family val="2"/>
    </font>
    <font>
      <sz val="8"/>
      <color indexed="8"/>
      <name val="Arial"/>
      <family val="2"/>
    </font>
    <font>
      <vertAlign val="superscript"/>
      <sz val="11"/>
      <color indexed="8"/>
      <name val="Arial"/>
      <family val="2"/>
    </font>
    <font>
      <sz val="11"/>
      <color theme="1"/>
      <name val="Arial"/>
      <family val="2"/>
      <scheme val="minor"/>
    </font>
    <font>
      <sz val="11"/>
      <color theme="0"/>
      <name val="Arial"/>
      <family val="2"/>
      <scheme val="minor"/>
    </font>
    <font>
      <b/>
      <sz val="11"/>
      <color theme="0"/>
      <name val="Arial"/>
      <family val="2"/>
      <scheme val="minor"/>
    </font>
    <font>
      <u/>
      <sz val="11"/>
      <color theme="10"/>
      <name val="Arial"/>
      <family val="2"/>
      <scheme val="minor"/>
    </font>
    <font>
      <b/>
      <sz val="11"/>
      <color theme="1"/>
      <name val="Arial"/>
      <family val="2"/>
      <scheme val="minor"/>
    </font>
    <font>
      <sz val="11"/>
      <color rgb="FFFF0000"/>
      <name val="Arial"/>
      <family val="2"/>
      <scheme val="minor"/>
    </font>
    <font>
      <b/>
      <sz val="10"/>
      <color theme="1"/>
      <name val="Arial"/>
      <family val="2"/>
      <scheme val="minor"/>
    </font>
    <font>
      <sz val="10"/>
      <color theme="1"/>
      <name val="Arial"/>
      <family val="2"/>
      <scheme val="minor"/>
    </font>
    <font>
      <b/>
      <u/>
      <sz val="10"/>
      <color theme="1"/>
      <name val="Arial"/>
      <family val="2"/>
      <scheme val="minor"/>
    </font>
    <font>
      <sz val="10"/>
      <color theme="1"/>
      <name val="Tahoma"/>
      <family val="2"/>
    </font>
    <font>
      <b/>
      <sz val="12"/>
      <color theme="1"/>
      <name val="Calibri"/>
      <family val="2"/>
    </font>
    <font>
      <sz val="11"/>
      <name val="Arial"/>
      <family val="2"/>
      <scheme val="minor"/>
    </font>
    <font>
      <i/>
      <sz val="10"/>
      <color theme="1"/>
      <name val="Arial"/>
      <family val="2"/>
      <scheme val="minor"/>
    </font>
    <font>
      <i/>
      <sz val="11"/>
      <color theme="1"/>
      <name val="Arial"/>
      <family val="2"/>
      <scheme val="minor"/>
    </font>
    <font>
      <sz val="7"/>
      <color theme="1"/>
      <name val="Arial"/>
      <family val="2"/>
      <scheme val="minor"/>
    </font>
    <font>
      <i/>
      <sz val="8"/>
      <color theme="1"/>
      <name val="Arial"/>
      <family val="2"/>
      <scheme val="minor"/>
    </font>
    <font>
      <sz val="8"/>
      <color theme="1"/>
      <name val="Arial"/>
      <family val="2"/>
      <scheme val="minor"/>
    </font>
    <font>
      <sz val="11"/>
      <color theme="1"/>
      <name val="Tahoma"/>
      <family val="2"/>
    </font>
    <font>
      <b/>
      <sz val="14"/>
      <color theme="0"/>
      <name val="Arial"/>
      <family val="2"/>
      <scheme val="minor"/>
    </font>
    <font>
      <b/>
      <sz val="18"/>
      <color rgb="FF2E729C"/>
      <name val="Arial"/>
      <family val="2"/>
      <scheme val="minor"/>
    </font>
    <font>
      <b/>
      <sz val="12"/>
      <color theme="1"/>
      <name val="Arial"/>
      <family val="2"/>
      <scheme val="minor"/>
    </font>
    <font>
      <b/>
      <i/>
      <sz val="10"/>
      <color theme="1"/>
      <name val="Arial"/>
      <family val="2"/>
      <scheme val="minor"/>
    </font>
    <font>
      <vertAlign val="superscript"/>
      <sz val="12"/>
      <color theme="1"/>
      <name val="Arial"/>
      <family val="2"/>
      <scheme val="minor"/>
    </font>
    <font>
      <sz val="11"/>
      <color theme="1"/>
      <name val="Calibri"/>
      <family val="2"/>
    </font>
    <font>
      <b/>
      <i/>
      <u/>
      <sz val="11"/>
      <color theme="1"/>
      <name val="Arial"/>
      <family val="2"/>
      <scheme val="minor"/>
    </font>
    <font>
      <b/>
      <sz val="16"/>
      <color theme="4"/>
      <name val="Arial"/>
      <family val="2"/>
      <scheme val="minor"/>
    </font>
    <font>
      <b/>
      <sz val="12"/>
      <color theme="4"/>
      <name val="Arial"/>
      <family val="2"/>
      <scheme val="minor"/>
    </font>
    <font>
      <b/>
      <i/>
      <sz val="11"/>
      <color theme="1"/>
      <name val="Arial"/>
      <family val="2"/>
      <scheme val="minor"/>
    </font>
    <font>
      <b/>
      <sz val="12"/>
      <color theme="1"/>
      <name val="Arial"/>
      <family val="2"/>
    </font>
    <font>
      <i/>
      <sz val="10"/>
      <color theme="1"/>
      <name val="Tahoma"/>
      <family val="2"/>
    </font>
    <font>
      <i/>
      <sz val="9"/>
      <color theme="1"/>
      <name val="Arial"/>
      <family val="2"/>
      <scheme val="minor"/>
    </font>
    <font>
      <b/>
      <sz val="16"/>
      <color theme="0"/>
      <name val="Arial"/>
      <family val="2"/>
      <scheme val="minor"/>
    </font>
    <font>
      <b/>
      <u/>
      <sz val="11"/>
      <color theme="1"/>
      <name val="Arial"/>
      <family val="2"/>
      <scheme val="minor"/>
    </font>
    <font>
      <b/>
      <sz val="11"/>
      <name val="Arial"/>
      <family val="2"/>
      <scheme val="minor"/>
    </font>
    <font>
      <sz val="9"/>
      <color theme="1"/>
      <name val="Arial"/>
      <family val="2"/>
      <scheme val="minor"/>
    </font>
    <font>
      <sz val="11"/>
      <color rgb="FF000000"/>
      <name val="Arial"/>
      <family val="2"/>
      <scheme val="minor"/>
    </font>
    <font>
      <b/>
      <sz val="18"/>
      <color theme="4"/>
      <name val="Arial"/>
      <family val="2"/>
      <scheme val="minor"/>
    </font>
    <font>
      <sz val="11"/>
      <color theme="4"/>
      <name val="Arial"/>
      <family val="2"/>
      <scheme val="minor"/>
    </font>
    <font>
      <sz val="12"/>
      <color theme="4"/>
      <name val="Arial"/>
      <family val="2"/>
      <scheme val="minor"/>
    </font>
    <font>
      <b/>
      <sz val="9"/>
      <color rgb="FF2E729C"/>
      <name val="Arial"/>
      <family val="2"/>
      <scheme val="minor"/>
    </font>
    <font>
      <sz val="10"/>
      <color theme="1"/>
      <name val="Calibri"/>
      <family val="2"/>
    </font>
    <font>
      <sz val="7"/>
      <color theme="0"/>
      <name val="Arial"/>
      <family val="2"/>
      <scheme val="minor"/>
    </font>
  </fonts>
  <fills count="16">
    <fill>
      <patternFill patternType="none"/>
    </fill>
    <fill>
      <patternFill patternType="gray125"/>
    </fill>
    <fill>
      <patternFill patternType="lightUp"/>
    </fill>
    <fill>
      <patternFill patternType="solid">
        <fgColor theme="0"/>
        <bgColor indexed="64"/>
      </patternFill>
    </fill>
    <fill>
      <patternFill patternType="lightUp">
        <fgColor theme="0"/>
        <bgColor theme="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2E729C"/>
        <bgColor indexed="64"/>
      </patternFill>
    </fill>
    <fill>
      <patternFill patternType="solid">
        <fgColor theme="4"/>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solid">
        <fgColor theme="3" tint="0.79998168889431442"/>
        <bgColor theme="0"/>
      </patternFill>
    </fill>
  </fills>
  <borders count="62">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tted">
        <color indexed="64"/>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2E729C"/>
      </left>
      <right style="medium">
        <color rgb="FF2E729C"/>
      </right>
      <top style="medium">
        <color rgb="FF2E729C"/>
      </top>
      <bottom style="medium">
        <color rgb="FF2E729C"/>
      </bottom>
      <diagonal/>
    </border>
    <border>
      <left/>
      <right/>
      <top style="medium">
        <color rgb="FF2E729C"/>
      </top>
      <bottom/>
      <diagonal/>
    </border>
    <border>
      <left/>
      <right/>
      <top style="medium">
        <color theme="3"/>
      </top>
      <bottom/>
      <diagonal/>
    </border>
    <border>
      <left style="medium">
        <color theme="3"/>
      </left>
      <right/>
      <top/>
      <bottom/>
      <diagonal/>
    </border>
    <border>
      <left/>
      <right style="medium">
        <color theme="3"/>
      </right>
      <top/>
      <bottom/>
      <diagonal/>
    </border>
    <border>
      <left style="medium">
        <color theme="3"/>
      </left>
      <right style="medium">
        <color theme="3"/>
      </right>
      <top style="medium">
        <color theme="3"/>
      </top>
      <bottom style="medium">
        <color theme="3"/>
      </bottom>
      <diagonal/>
    </border>
    <border>
      <left style="medium">
        <color rgb="FFCB5F54"/>
      </left>
      <right style="medium">
        <color rgb="FFCB5F54"/>
      </right>
      <top style="medium">
        <color rgb="FFCB5F54"/>
      </top>
      <bottom style="medium">
        <color rgb="FFCB5F54"/>
      </bottom>
      <diagonal/>
    </border>
    <border>
      <left style="medium">
        <color theme="3"/>
      </left>
      <right/>
      <top/>
      <bottom style="medium">
        <color theme="3"/>
      </bottom>
      <diagonal/>
    </border>
    <border>
      <left/>
      <right style="medium">
        <color theme="3"/>
      </right>
      <top/>
      <bottom style="medium">
        <color theme="3"/>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right style="medium">
        <color rgb="FF2E729C"/>
      </right>
      <top/>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bottom style="medium">
        <color rgb="FFCB5F54"/>
      </bottom>
      <diagonal/>
    </border>
    <border>
      <left/>
      <right style="medium">
        <color rgb="FFCB5F54"/>
      </right>
      <top/>
      <bottom style="medium">
        <color rgb="FFCB5F54"/>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theme="3"/>
      </left>
      <right/>
      <top style="medium">
        <color theme="3"/>
      </top>
      <bottom style="medium">
        <color indexed="64"/>
      </bottom>
      <diagonal/>
    </border>
    <border>
      <left/>
      <right/>
      <top style="medium">
        <color theme="3"/>
      </top>
      <bottom style="medium">
        <color indexed="64"/>
      </bottom>
      <diagonal/>
    </border>
    <border>
      <left/>
      <right style="medium">
        <color theme="3"/>
      </right>
      <top style="medium">
        <color theme="3"/>
      </top>
      <bottom style="medium">
        <color indexed="64"/>
      </bottom>
      <diagonal/>
    </border>
  </borders>
  <cellStyleXfs count="4">
    <xf numFmtId="0" fontId="0" fillId="0" borderId="0"/>
    <xf numFmtId="164" fontId="13" fillId="0" borderId="0" applyFont="0" applyFill="0" applyBorder="0" applyAlignment="0" applyProtection="0"/>
    <xf numFmtId="0" fontId="16" fillId="0" borderId="0" applyNumberFormat="0" applyFill="0" applyBorder="0" applyAlignment="0" applyProtection="0"/>
    <xf numFmtId="9" fontId="13" fillId="0" borderId="0" applyFont="0" applyFill="0" applyBorder="0" applyAlignment="0" applyProtection="0"/>
  </cellStyleXfs>
  <cellXfs count="436">
    <xf numFmtId="0" fontId="0" fillId="0" borderId="0" xfId="0"/>
    <xf numFmtId="0" fontId="14" fillId="3" borderId="0" xfId="0" applyFont="1" applyFill="1" applyBorder="1"/>
    <xf numFmtId="0" fontId="14" fillId="3" borderId="0" xfId="0" applyFont="1" applyFill="1" applyBorder="1" applyAlignment="1">
      <alignment vertical="center" wrapText="1"/>
    </xf>
    <xf numFmtId="0" fontId="0" fillId="3" borderId="0" xfId="0" applyFill="1" applyBorder="1"/>
    <xf numFmtId="0" fontId="0" fillId="3" borderId="0" xfId="0" applyFill="1"/>
    <xf numFmtId="0" fontId="17" fillId="3" borderId="0" xfId="0" applyFont="1" applyFill="1"/>
    <xf numFmtId="0" fontId="0" fillId="3" borderId="0" xfId="0" quotePrefix="1" applyFill="1"/>
    <xf numFmtId="0" fontId="19" fillId="3" borderId="0" xfId="0" applyFont="1" applyFill="1"/>
    <xf numFmtId="0" fontId="20" fillId="3" borderId="0" xfId="0" applyFont="1" applyFill="1"/>
    <xf numFmtId="0" fontId="21" fillId="3" borderId="0" xfId="0" applyFont="1" applyFill="1"/>
    <xf numFmtId="2" fontId="0" fillId="0" borderId="0" xfId="0" applyNumberFormat="1"/>
    <xf numFmtId="3" fontId="22" fillId="4" borderId="0" xfId="0" applyNumberFormat="1" applyFont="1" applyFill="1" applyBorder="1" applyAlignment="1" applyProtection="1">
      <alignment horizontal="center" wrapText="1"/>
      <protection locked="0"/>
    </xf>
    <xf numFmtId="0" fontId="23" fillId="3" borderId="0" xfId="0" applyFont="1" applyFill="1" applyAlignment="1">
      <alignment horizontal="right"/>
    </xf>
    <xf numFmtId="0" fontId="0" fillId="3" borderId="0" xfId="0" applyFill="1" applyAlignment="1">
      <alignment horizontal="right"/>
    </xf>
    <xf numFmtId="0" fontId="0" fillId="3" borderId="0" xfId="0" applyFill="1" applyBorder="1" applyAlignment="1">
      <alignment horizontal="left"/>
    </xf>
    <xf numFmtId="0" fontId="0" fillId="3" borderId="0" xfId="0" applyFill="1" applyBorder="1" applyAlignment="1">
      <alignment horizontal="center"/>
    </xf>
    <xf numFmtId="0" fontId="24" fillId="3" borderId="0" xfId="0" applyFont="1" applyFill="1" applyBorder="1"/>
    <xf numFmtId="0" fontId="0" fillId="3" borderId="0" xfId="0" applyFill="1" applyAlignment="1">
      <alignment horizontal="center" vertical="center"/>
    </xf>
    <xf numFmtId="0" fontId="25" fillId="3" borderId="0" xfId="0" applyFont="1" applyFill="1"/>
    <xf numFmtId="0" fontId="26" fillId="3" borderId="0" xfId="0" applyFont="1" applyFill="1"/>
    <xf numFmtId="0" fontId="0" fillId="5" borderId="0" xfId="0" applyFill="1"/>
    <xf numFmtId="0" fontId="0" fillId="5" borderId="0" xfId="0" applyFill="1" applyAlignment="1">
      <alignment horizontal="center" vertical="center"/>
    </xf>
    <xf numFmtId="0" fontId="0" fillId="5" borderId="0" xfId="0" applyFill="1" applyBorder="1"/>
    <xf numFmtId="2" fontId="0" fillId="3" borderId="0" xfId="0" applyNumberFormat="1" applyFill="1" applyBorder="1"/>
    <xf numFmtId="3" fontId="22" fillId="4" borderId="0" xfId="0" applyNumberFormat="1" applyFont="1" applyFill="1" applyBorder="1" applyAlignment="1" applyProtection="1">
      <alignment horizontal="center" vertical="center" wrapText="1"/>
      <protection locked="0"/>
    </xf>
    <xf numFmtId="0" fontId="0" fillId="3" borderId="0" xfId="0" applyFill="1" applyBorder="1" applyAlignment="1">
      <alignment horizontal="center" vertical="center" wrapText="1"/>
    </xf>
    <xf numFmtId="0" fontId="27" fillId="3" borderId="0" xfId="0" applyFont="1" applyFill="1" applyBorder="1" applyAlignment="1">
      <alignment horizontal="center"/>
    </xf>
    <xf numFmtId="0" fontId="25" fillId="3" borderId="0" xfId="0" applyFont="1" applyFill="1" applyAlignment="1">
      <alignment horizontal="left" indent="2"/>
    </xf>
    <xf numFmtId="0" fontId="14" fillId="3" borderId="0" xfId="0" applyFont="1" applyFill="1"/>
    <xf numFmtId="0" fontId="20" fillId="3" borderId="0" xfId="0" quotePrefix="1" applyFont="1" applyFill="1"/>
    <xf numFmtId="0" fontId="0" fillId="0" borderId="0" xfId="0" applyFill="1" applyBorder="1"/>
    <xf numFmtId="0" fontId="24" fillId="0" borderId="1" xfId="0" applyFont="1" applyFill="1" applyBorder="1" applyAlignment="1">
      <alignment vertical="center" wrapText="1"/>
    </xf>
    <xf numFmtId="0" fontId="0" fillId="0" borderId="0" xfId="0" applyFill="1" applyBorder="1" applyAlignment="1">
      <alignment vertical="center"/>
    </xf>
    <xf numFmtId="0" fontId="14" fillId="3" borderId="0" xfId="0" applyFont="1" applyFill="1" applyAlignment="1">
      <alignment horizontal="center" vertical="center"/>
    </xf>
    <xf numFmtId="0" fontId="28" fillId="3" borderId="0" xfId="0" applyFont="1" applyFill="1"/>
    <xf numFmtId="49" fontId="20" fillId="0" borderId="0" xfId="0" applyNumberFormat="1" applyFont="1" applyFill="1" applyBorder="1"/>
    <xf numFmtId="49" fontId="0" fillId="0" borderId="0" xfId="0" applyNumberFormat="1" applyFill="1" applyBorder="1"/>
    <xf numFmtId="165" fontId="0" fillId="0" borderId="0" xfId="0" applyNumberFormat="1"/>
    <xf numFmtId="0" fontId="27" fillId="0" borderId="0" xfId="0" applyFont="1" applyBorder="1" applyAlignment="1">
      <alignment horizontal="center"/>
    </xf>
    <xf numFmtId="0" fontId="27" fillId="0" borderId="0" xfId="0" applyFont="1" applyBorder="1" applyAlignment="1"/>
    <xf numFmtId="0" fontId="24" fillId="5" borderId="0" xfId="0" applyFont="1" applyFill="1" applyBorder="1" applyAlignment="1"/>
    <xf numFmtId="0" fontId="17" fillId="5" borderId="0" xfId="0" applyFont="1" applyFill="1" applyBorder="1" applyAlignment="1">
      <alignment textRotation="90" wrapText="1"/>
    </xf>
    <xf numFmtId="0" fontId="27" fillId="5" borderId="0" xfId="0" applyFont="1" applyFill="1" applyBorder="1" applyAlignment="1"/>
    <xf numFmtId="0" fontId="27" fillId="5" borderId="0" xfId="0" applyFont="1" applyFill="1" applyBorder="1" applyAlignment="1">
      <alignment horizontal="center"/>
    </xf>
    <xf numFmtId="0" fontId="0" fillId="3" borderId="0" xfId="0" applyFont="1" applyFill="1"/>
    <xf numFmtId="0" fontId="16" fillId="3" borderId="0" xfId="2" applyFill="1"/>
    <xf numFmtId="0" fontId="0" fillId="0" borderId="1" xfId="0" applyBorder="1" applyAlignment="1">
      <alignment vertical="center" wrapText="1"/>
    </xf>
    <xf numFmtId="0" fontId="20" fillId="0" borderId="2" xfId="0" applyFont="1"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6" borderId="2" xfId="0" applyFill="1" applyBorder="1" applyAlignment="1">
      <alignment vertical="center" wrapText="1"/>
    </xf>
    <xf numFmtId="0" fontId="0" fillId="0" borderId="2" xfId="0" applyFill="1" applyBorder="1" applyAlignment="1">
      <alignment vertic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0" xfId="0" applyFill="1" applyBorder="1" applyAlignment="1">
      <alignment horizontal="left"/>
    </xf>
    <xf numFmtId="0" fontId="0" fillId="0" borderId="4"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7" fillId="6" borderId="3" xfId="0" applyFont="1" applyFill="1" applyBorder="1" applyAlignment="1">
      <alignment vertical="center"/>
    </xf>
    <xf numFmtId="0" fontId="24" fillId="0" borderId="7" xfId="0" applyFont="1" applyFill="1" applyBorder="1" applyAlignment="1">
      <alignment vertical="center"/>
    </xf>
    <xf numFmtId="0" fontId="24" fillId="0" borderId="3" xfId="0" applyFont="1" applyFill="1" applyBorder="1" applyAlignment="1">
      <alignment vertical="center"/>
    </xf>
    <xf numFmtId="0" fontId="24" fillId="0" borderId="2" xfId="0" applyFont="1" applyFill="1" applyBorder="1" applyAlignment="1">
      <alignment vertical="center" wrapText="1"/>
    </xf>
    <xf numFmtId="0" fontId="24" fillId="0" borderId="3" xfId="0" applyFont="1" applyFill="1" applyBorder="1" applyAlignment="1">
      <alignment vertical="center" wrapText="1"/>
    </xf>
    <xf numFmtId="0" fontId="0" fillId="5" borderId="0" xfId="0" applyFill="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0" fillId="3" borderId="0" xfId="0" applyFill="1" applyAlignment="1">
      <alignment horizontal="left" vertical="center"/>
    </xf>
    <xf numFmtId="0" fontId="29" fillId="3" borderId="0" xfId="0" applyFont="1" applyFill="1" applyAlignment="1">
      <alignment horizontal="center" vertical="center"/>
    </xf>
    <xf numFmtId="0" fontId="17" fillId="3" borderId="0" xfId="0" applyFont="1" applyFill="1" applyAlignment="1">
      <alignment vertical="center"/>
    </xf>
    <xf numFmtId="0" fontId="0" fillId="0" borderId="8" xfId="0" applyBorder="1" applyAlignment="1">
      <alignment vertical="center" wrapText="1"/>
    </xf>
    <xf numFmtId="0" fontId="0" fillId="0" borderId="9" xfId="0" applyBorder="1" applyAlignment="1">
      <alignment vertical="center" wrapText="1"/>
    </xf>
    <xf numFmtId="0" fontId="0" fillId="0" borderId="10" xfId="0" applyFill="1" applyBorder="1" applyAlignment="1">
      <alignment vertical="center" wrapText="1"/>
    </xf>
    <xf numFmtId="0" fontId="20" fillId="0" borderId="11" xfId="0" applyFont="1" applyBorder="1" applyAlignment="1">
      <alignment vertical="center"/>
    </xf>
    <xf numFmtId="0" fontId="20" fillId="0" borderId="10" xfId="0" applyFont="1" applyBorder="1" applyAlignment="1">
      <alignment vertical="center"/>
    </xf>
    <xf numFmtId="0" fontId="0" fillId="0" borderId="12" xfId="0"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 xfId="0" applyFont="1" applyBorder="1" applyAlignment="1">
      <alignment vertical="center" wrapText="1"/>
    </xf>
    <xf numFmtId="0" fontId="0" fillId="0" borderId="2" xfId="0" applyFont="1" applyFill="1" applyBorder="1" applyAlignment="1">
      <alignment vertical="center" wrapText="1"/>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0" fillId="0" borderId="5" xfId="0" applyFont="1" applyFill="1" applyBorder="1" applyAlignment="1">
      <alignment vertical="center" wrapText="1"/>
    </xf>
    <xf numFmtId="0" fontId="0" fillId="0" borderId="3" xfId="0" applyFont="1" applyFill="1" applyBorder="1" applyAlignment="1">
      <alignment vertical="center"/>
    </xf>
    <xf numFmtId="0" fontId="0" fillId="0" borderId="2" xfId="0" applyFont="1" applyFill="1" applyBorder="1" applyAlignment="1">
      <alignment vertical="center"/>
    </xf>
    <xf numFmtId="0" fontId="0" fillId="3" borderId="2" xfId="0" applyFont="1" applyFill="1" applyBorder="1" applyAlignment="1">
      <alignment vertical="center" wrapText="1"/>
    </xf>
    <xf numFmtId="3" fontId="30" fillId="3" borderId="3" xfId="0" applyNumberFormat="1" applyFont="1" applyFill="1" applyBorder="1" applyAlignment="1" applyProtection="1">
      <alignment vertical="center" wrapText="1"/>
      <protection locked="0"/>
    </xf>
    <xf numFmtId="3" fontId="30" fillId="3" borderId="2" xfId="0" applyNumberFormat="1" applyFont="1" applyFill="1" applyBorder="1" applyAlignment="1" applyProtection="1">
      <alignment vertical="center" wrapText="1"/>
      <protection locked="0"/>
    </xf>
    <xf numFmtId="0" fontId="0" fillId="3" borderId="4" xfId="0" applyFont="1" applyFill="1" applyBorder="1" applyAlignment="1">
      <alignment vertical="center" wrapText="1"/>
    </xf>
    <xf numFmtId="0" fontId="0" fillId="3" borderId="7" xfId="0" applyFont="1" applyFill="1" applyBorder="1" applyAlignment="1">
      <alignment vertical="center" wrapText="1"/>
    </xf>
    <xf numFmtId="0" fontId="0" fillId="3" borderId="1" xfId="0" applyFont="1" applyFill="1" applyBorder="1" applyAlignment="1">
      <alignment vertical="center" wrapText="1"/>
    </xf>
    <xf numFmtId="0" fontId="0" fillId="3" borderId="3" xfId="0" applyFont="1" applyFill="1" applyBorder="1" applyAlignment="1">
      <alignment vertical="center" wrapText="1"/>
    </xf>
    <xf numFmtId="0" fontId="0" fillId="3" borderId="8" xfId="0" applyFont="1" applyFill="1" applyBorder="1" applyAlignment="1">
      <alignment vertical="center" wrapText="1"/>
    </xf>
    <xf numFmtId="0" fontId="0" fillId="0" borderId="3" xfId="0" applyFill="1" applyBorder="1" applyAlignment="1">
      <alignment vertical="center" wrapText="1"/>
    </xf>
    <xf numFmtId="0" fontId="24" fillId="0" borderId="13" xfId="0" applyFont="1" applyFill="1" applyBorder="1" applyAlignment="1">
      <alignment vertical="center"/>
    </xf>
    <xf numFmtId="0" fontId="31" fillId="7" borderId="6" xfId="0" applyFont="1" applyFill="1" applyBorder="1" applyAlignment="1">
      <alignment vertical="center"/>
    </xf>
    <xf numFmtId="0" fontId="32" fillId="3" borderId="0" xfId="0" applyFont="1" applyFill="1"/>
    <xf numFmtId="0" fontId="32" fillId="3" borderId="0" xfId="0" applyFont="1" applyFill="1" applyBorder="1"/>
    <xf numFmtId="0" fontId="33" fillId="3" borderId="0" xfId="0" applyFont="1" applyFill="1" applyBorder="1" applyAlignment="1">
      <alignment horizontal="center"/>
    </xf>
    <xf numFmtId="0" fontId="0" fillId="0" borderId="0" xfId="0" applyAlignment="1">
      <alignment vertical="center"/>
    </xf>
    <xf numFmtId="0" fontId="0" fillId="0" borderId="14"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0" xfId="0" applyFill="1"/>
    <xf numFmtId="0" fontId="0" fillId="0" borderId="0" xfId="0" applyFill="1" applyBorder="1" applyAlignment="1">
      <alignment horizontal="center" vertical="center"/>
    </xf>
    <xf numFmtId="0" fontId="0" fillId="3" borderId="14" xfId="0" applyFont="1" applyFill="1" applyBorder="1" applyAlignment="1">
      <alignment vertical="center" wrapText="1"/>
    </xf>
    <xf numFmtId="0" fontId="16" fillId="3" borderId="7" xfId="2" quotePrefix="1" applyFill="1" applyBorder="1" applyAlignment="1">
      <alignment vertical="center" wrapText="1"/>
    </xf>
    <xf numFmtId="0" fontId="16" fillId="3" borderId="8" xfId="2" quotePrefix="1" applyFill="1" applyBorder="1" applyAlignment="1">
      <alignment vertical="center" wrapText="1"/>
    </xf>
    <xf numFmtId="0" fontId="34" fillId="3" borderId="0" xfId="0" applyFont="1" applyFill="1"/>
    <xf numFmtId="0" fontId="20" fillId="3" borderId="3" xfId="0" applyFont="1" applyFill="1" applyBorder="1" applyAlignment="1">
      <alignment horizontal="center"/>
    </xf>
    <xf numFmtId="0" fontId="20" fillId="0" borderId="8" xfId="0" applyFont="1" applyBorder="1" applyAlignment="1">
      <alignment horizontal="center" vertical="center" wrapText="1"/>
    </xf>
    <xf numFmtId="0" fontId="20" fillId="0" borderId="8" xfId="0" applyFont="1" applyBorder="1"/>
    <xf numFmtId="0" fontId="20" fillId="0" borderId="8" xfId="0" applyFont="1" applyBorder="1" applyAlignment="1">
      <alignment wrapText="1"/>
    </xf>
    <xf numFmtId="0" fontId="20" fillId="0" borderId="8" xfId="0" applyFont="1" applyBorder="1" applyAlignment="1">
      <alignment textRotation="90"/>
    </xf>
    <xf numFmtId="0" fontId="27" fillId="0" borderId="0" xfId="0" applyFont="1" applyBorder="1" applyAlignment="1">
      <alignment horizontal="center"/>
    </xf>
    <xf numFmtId="9" fontId="20" fillId="0" borderId="3" xfId="3" applyFont="1" applyFill="1" applyBorder="1" applyAlignment="1">
      <alignment horizontal="right"/>
    </xf>
    <xf numFmtId="0" fontId="0" fillId="3" borderId="3" xfId="0" applyFont="1" applyFill="1" applyBorder="1" applyAlignment="1">
      <alignment vertical="center"/>
    </xf>
    <xf numFmtId="0" fontId="35" fillId="3" borderId="0" xfId="0" applyFont="1" applyFill="1"/>
    <xf numFmtId="0" fontId="0" fillId="3" borderId="13" xfId="0" applyFont="1" applyFill="1" applyBorder="1" applyAlignment="1">
      <alignment vertical="center"/>
    </xf>
    <xf numFmtId="0" fontId="20" fillId="0" borderId="0" xfId="0" applyFont="1" applyBorder="1" applyAlignment="1">
      <alignment textRotation="90"/>
    </xf>
    <xf numFmtId="0" fontId="20" fillId="0" borderId="0" xfId="0" applyFont="1" applyBorder="1"/>
    <xf numFmtId="3" fontId="20" fillId="3" borderId="0" xfId="0" applyNumberFormat="1" applyFont="1" applyFill="1" applyBorder="1"/>
    <xf numFmtId="0" fontId="0" fillId="0" borderId="3" xfId="0" applyFont="1" applyFill="1" applyBorder="1" applyAlignment="1">
      <alignment vertical="center" wrapText="1"/>
    </xf>
    <xf numFmtId="0" fontId="20" fillId="0" borderId="0" xfId="0" applyFont="1"/>
    <xf numFmtId="9" fontId="20" fillId="3" borderId="0" xfId="3" applyFont="1" applyFill="1" applyBorder="1"/>
    <xf numFmtId="166" fontId="20" fillId="0" borderId="0" xfId="0" applyNumberFormat="1" applyFont="1" applyFill="1" applyBorder="1" applyAlignment="1">
      <alignment horizontal="center"/>
    </xf>
    <xf numFmtId="0" fontId="20" fillId="0" borderId="0" xfId="0" applyFont="1" applyBorder="1" applyAlignment="1">
      <alignment horizontal="center"/>
    </xf>
    <xf numFmtId="0" fontId="24" fillId="3" borderId="0" xfId="0" applyFont="1" applyFill="1" applyBorder="1" applyAlignment="1"/>
    <xf numFmtId="0" fontId="17" fillId="3" borderId="0" xfId="0" applyFont="1" applyFill="1" applyBorder="1" applyAlignment="1">
      <alignment textRotation="90" wrapText="1"/>
    </xf>
    <xf numFmtId="0" fontId="0" fillId="3" borderId="0" xfId="0" applyFont="1" applyFill="1" applyAlignment="1">
      <alignment horizontal="left" wrapText="1"/>
    </xf>
    <xf numFmtId="0" fontId="36" fillId="0" borderId="0" xfId="0" applyFont="1" applyAlignment="1">
      <alignment vertical="center" wrapText="1"/>
    </xf>
    <xf numFmtId="0" fontId="0" fillId="3" borderId="13" xfId="0" applyFill="1" applyBorder="1" applyAlignment="1">
      <alignment vertical="center" wrapText="1"/>
    </xf>
    <xf numFmtId="3" fontId="22" fillId="2" borderId="15" xfId="0" applyNumberFormat="1" applyFont="1" applyFill="1" applyBorder="1" applyAlignment="1" applyProtection="1">
      <alignment horizontal="right" wrapText="1"/>
      <protection locked="0"/>
    </xf>
    <xf numFmtId="0" fontId="20" fillId="3" borderId="3" xfId="0" applyFont="1" applyFill="1" applyBorder="1" applyAlignment="1">
      <alignment horizontal="right"/>
    </xf>
    <xf numFmtId="3" fontId="22" fillId="4" borderId="0" xfId="0" applyNumberFormat="1" applyFont="1" applyFill="1" applyBorder="1" applyAlignment="1" applyProtection="1">
      <alignment horizontal="right" wrapText="1"/>
      <protection locked="0"/>
    </xf>
    <xf numFmtId="10" fontId="13" fillId="3" borderId="36" xfId="3" applyNumberFormat="1" applyFont="1" applyFill="1" applyBorder="1" applyAlignment="1">
      <alignment horizontal="right" vertical="center"/>
    </xf>
    <xf numFmtId="10" fontId="20" fillId="3" borderId="3" xfId="3" applyNumberFormat="1" applyFont="1" applyFill="1" applyBorder="1" applyAlignment="1">
      <alignment horizontal="right"/>
    </xf>
    <xf numFmtId="10" fontId="13" fillId="3" borderId="15" xfId="3" applyNumberFormat="1" applyFont="1" applyFill="1" applyBorder="1" applyAlignment="1">
      <alignment horizontal="right"/>
    </xf>
    <xf numFmtId="1" fontId="20" fillId="3" borderId="3" xfId="0" applyNumberFormat="1" applyFont="1" applyFill="1" applyBorder="1" applyAlignment="1">
      <alignment horizontal="right"/>
    </xf>
    <xf numFmtId="1" fontId="22" fillId="4" borderId="0" xfId="0" applyNumberFormat="1" applyFont="1" applyFill="1" applyBorder="1" applyAlignment="1" applyProtection="1">
      <alignment horizontal="right" wrapText="1"/>
      <protection locked="0"/>
    </xf>
    <xf numFmtId="1" fontId="0" fillId="3" borderId="15" xfId="0" applyNumberFormat="1" applyFill="1" applyBorder="1" applyAlignment="1">
      <alignment horizontal="right"/>
    </xf>
    <xf numFmtId="1" fontId="0" fillId="0" borderId="0" xfId="0" applyNumberFormat="1" applyFill="1"/>
    <xf numFmtId="9" fontId="13" fillId="0" borderId="0" xfId="3" applyFont="1"/>
    <xf numFmtId="0" fontId="0" fillId="0" borderId="16" xfId="0" applyBorder="1"/>
    <xf numFmtId="0" fontId="0" fillId="0" borderId="17" xfId="0" applyBorder="1"/>
    <xf numFmtId="0" fontId="0" fillId="0" borderId="18" xfId="0" applyBorder="1"/>
    <xf numFmtId="0" fontId="0" fillId="0" borderId="19" xfId="0" applyBorder="1"/>
    <xf numFmtId="0" fontId="0" fillId="0" borderId="0" xfId="0" applyBorder="1"/>
    <xf numFmtId="0" fontId="0" fillId="0" borderId="20" xfId="0" applyBorder="1"/>
    <xf numFmtId="0" fontId="0" fillId="0" borderId="21" xfId="0" applyBorder="1"/>
    <xf numFmtId="0" fontId="0" fillId="0" borderId="22" xfId="0" applyBorder="1"/>
    <xf numFmtId="49" fontId="0" fillId="0" borderId="23" xfId="0" applyNumberFormat="1" applyBorder="1" applyAlignment="1">
      <alignment horizontal="right"/>
    </xf>
    <xf numFmtId="9" fontId="0" fillId="0" borderId="24" xfId="0" applyNumberFormat="1" applyBorder="1"/>
    <xf numFmtId="0" fontId="0" fillId="0" borderId="25" xfId="0" applyBorder="1"/>
    <xf numFmtId="0" fontId="0" fillId="0" borderId="26" xfId="0" applyBorder="1"/>
    <xf numFmtId="0" fontId="37" fillId="0" borderId="0" xfId="0" applyFont="1"/>
    <xf numFmtId="0" fontId="0" fillId="3" borderId="0" xfId="0" applyFill="1" applyAlignment="1">
      <alignment horizontal="center" vertical="center"/>
    </xf>
    <xf numFmtId="167" fontId="13" fillId="3" borderId="36" xfId="1" applyNumberFormat="1" applyFont="1" applyFill="1" applyBorder="1" applyAlignment="1">
      <alignment vertical="center"/>
    </xf>
    <xf numFmtId="167" fontId="13" fillId="3" borderId="37" xfId="1" applyNumberFormat="1" applyFont="1" applyFill="1" applyBorder="1"/>
    <xf numFmtId="168" fontId="13" fillId="3" borderId="36" xfId="1" applyNumberFormat="1" applyFont="1" applyFill="1" applyBorder="1" applyAlignment="1">
      <alignment vertical="center"/>
    </xf>
    <xf numFmtId="168" fontId="13" fillId="3" borderId="37" xfId="1" applyNumberFormat="1" applyFont="1" applyFill="1" applyBorder="1"/>
    <xf numFmtId="0" fontId="38" fillId="3" borderId="0" xfId="0" applyFont="1" applyFill="1" applyAlignment="1">
      <alignment horizontal="left" vertical="center"/>
    </xf>
    <xf numFmtId="0" fontId="39" fillId="3" borderId="0" xfId="0" applyFont="1" applyFill="1" applyBorder="1" applyAlignment="1">
      <alignment vertical="center"/>
    </xf>
    <xf numFmtId="0" fontId="15" fillId="8" borderId="0" xfId="0" applyFont="1" applyFill="1" applyBorder="1" applyAlignment="1">
      <alignment vertical="center"/>
    </xf>
    <xf numFmtId="0" fontId="0" fillId="8" borderId="0" xfId="0" applyFill="1" applyAlignment="1">
      <alignment vertical="center"/>
    </xf>
    <xf numFmtId="0" fontId="14" fillId="8" borderId="3" xfId="0" applyFont="1" applyFill="1" applyBorder="1"/>
    <xf numFmtId="0" fontId="14" fillId="8" borderId="13" xfId="0" applyFont="1" applyFill="1" applyBorder="1" applyAlignment="1">
      <alignment horizontal="center" vertical="center" wrapText="1"/>
    </xf>
    <xf numFmtId="0" fontId="40" fillId="3" borderId="0" xfId="0" applyFont="1" applyFill="1"/>
    <xf numFmtId="0" fontId="17" fillId="3" borderId="0" xfId="0" applyFont="1" applyFill="1" applyBorder="1" applyAlignment="1"/>
    <xf numFmtId="0" fontId="41" fillId="3" borderId="0" xfId="0" applyFont="1" applyFill="1" applyBorder="1" applyAlignment="1">
      <alignment horizontal="right" vertical="center"/>
    </xf>
    <xf numFmtId="3" fontId="0" fillId="3" borderId="38" xfId="0" applyNumberFormat="1" applyFill="1" applyBorder="1" applyAlignment="1">
      <alignment vertical="center"/>
    </xf>
    <xf numFmtId="0" fontId="0" fillId="3" borderId="38" xfId="0" applyFill="1" applyBorder="1"/>
    <xf numFmtId="0" fontId="0" fillId="3" borderId="39" xfId="0" applyFill="1" applyBorder="1"/>
    <xf numFmtId="0" fontId="0" fillId="3" borderId="39" xfId="0" applyFill="1" applyBorder="1" applyAlignment="1">
      <alignment vertical="center"/>
    </xf>
    <xf numFmtId="0" fontId="0" fillId="3" borderId="39" xfId="0" quotePrefix="1" applyFill="1" applyBorder="1"/>
    <xf numFmtId="0" fontId="0" fillId="3" borderId="40" xfId="0" applyFill="1" applyBorder="1"/>
    <xf numFmtId="10" fontId="17" fillId="3" borderId="41" xfId="3" applyNumberFormat="1" applyFont="1" applyFill="1" applyBorder="1" applyAlignment="1">
      <alignment vertical="center"/>
    </xf>
    <xf numFmtId="10" fontId="17" fillId="3" borderId="38" xfId="3" applyNumberFormat="1" applyFont="1" applyFill="1" applyBorder="1" applyAlignment="1">
      <alignment vertical="center"/>
    </xf>
    <xf numFmtId="3" fontId="19" fillId="3" borderId="3" xfId="0" applyNumberFormat="1" applyFont="1" applyFill="1" applyBorder="1" applyAlignment="1">
      <alignment horizontal="right"/>
    </xf>
    <xf numFmtId="1" fontId="19" fillId="3" borderId="3" xfId="0" applyNumberFormat="1" applyFont="1" applyFill="1" applyBorder="1" applyAlignment="1">
      <alignment horizontal="right"/>
    </xf>
    <xf numFmtId="10" fontId="19" fillId="3" borderId="3" xfId="3" applyNumberFormat="1" applyFont="1" applyFill="1" applyBorder="1" applyAlignment="1">
      <alignment horizontal="right"/>
    </xf>
    <xf numFmtId="9" fontId="25" fillId="0" borderId="3" xfId="3" applyFont="1" applyFill="1" applyBorder="1" applyAlignment="1">
      <alignment horizontal="right"/>
    </xf>
    <xf numFmtId="1" fontId="42" fillId="2" borderId="27" xfId="0" applyNumberFormat="1" applyFont="1" applyFill="1" applyBorder="1" applyAlignment="1" applyProtection="1">
      <alignment horizontal="right" wrapText="1"/>
      <protection locked="0"/>
    </xf>
    <xf numFmtId="1" fontId="25" fillId="3" borderId="3" xfId="0" applyNumberFormat="1" applyFont="1" applyFill="1" applyBorder="1" applyAlignment="1">
      <alignment horizontal="right"/>
    </xf>
    <xf numFmtId="0" fontId="25" fillId="0" borderId="3" xfId="0" applyFont="1" applyFill="1" applyBorder="1" applyAlignment="1">
      <alignment horizontal="right"/>
    </xf>
    <xf numFmtId="0" fontId="26" fillId="0" borderId="0" xfId="0" applyFont="1"/>
    <xf numFmtId="10" fontId="25" fillId="3" borderId="3" xfId="3" applyNumberFormat="1" applyFont="1" applyFill="1" applyBorder="1" applyAlignment="1">
      <alignment horizontal="right"/>
    </xf>
    <xf numFmtId="0" fontId="0" fillId="3" borderId="0" xfId="0" applyFill="1" applyBorder="1" applyAlignment="1">
      <alignment horizontal="left" vertical="center"/>
    </xf>
    <xf numFmtId="0" fontId="39"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3" fontId="0" fillId="3" borderId="41" xfId="0" applyNumberFormat="1" applyFill="1" applyBorder="1" applyAlignment="1">
      <alignment vertical="center"/>
    </xf>
    <xf numFmtId="167" fontId="13" fillId="3" borderId="42" xfId="1" applyNumberFormat="1" applyFont="1" applyFill="1" applyBorder="1" applyAlignment="1">
      <alignment horizontal="right" vertical="center"/>
    </xf>
    <xf numFmtId="168" fontId="13" fillId="3" borderId="42" xfId="1" applyNumberFormat="1" applyFont="1" applyFill="1" applyBorder="1" applyAlignment="1">
      <alignment horizontal="right" vertical="center"/>
    </xf>
    <xf numFmtId="4" fontId="0" fillId="3" borderId="36" xfId="0" applyNumberFormat="1" applyFill="1" applyBorder="1" applyAlignment="1">
      <alignment horizontal="right" vertical="center"/>
    </xf>
    <xf numFmtId="0" fontId="31" fillId="8" borderId="39" xfId="0" applyFont="1" applyFill="1" applyBorder="1" applyAlignment="1">
      <alignment horizontal="center" vertical="center"/>
    </xf>
    <xf numFmtId="0" fontId="0" fillId="0" borderId="0" xfId="0"/>
    <xf numFmtId="0" fontId="0" fillId="9" borderId="0" xfId="0" applyFill="1" applyAlignment="1">
      <alignment vertical="center"/>
    </xf>
    <xf numFmtId="0" fontId="0" fillId="9" borderId="40" xfId="0" applyFill="1" applyBorder="1" applyAlignment="1">
      <alignment vertical="center"/>
    </xf>
    <xf numFmtId="0" fontId="41" fillId="9" borderId="0" xfId="0" applyFont="1" applyFill="1" applyBorder="1" applyAlignment="1">
      <alignment horizontal="right" vertical="center"/>
    </xf>
    <xf numFmtId="0" fontId="0" fillId="9" borderId="0" xfId="0" applyFill="1" applyBorder="1" applyAlignment="1">
      <alignment vertical="center"/>
    </xf>
    <xf numFmtId="0" fontId="0" fillId="9" borderId="0" xfId="0" applyFill="1"/>
    <xf numFmtId="0" fontId="29" fillId="3" borderId="39" xfId="0" applyFont="1" applyFill="1" applyBorder="1" applyAlignment="1">
      <alignment horizontal="center" vertical="center"/>
    </xf>
    <xf numFmtId="0" fontId="0" fillId="3" borderId="40" xfId="0" applyFill="1" applyBorder="1" applyAlignment="1">
      <alignment horizontal="center" vertical="center"/>
    </xf>
    <xf numFmtId="0" fontId="0" fillId="3" borderId="0" xfId="0" applyFill="1" applyBorder="1" applyAlignment="1"/>
    <xf numFmtId="0" fontId="0" fillId="5" borderId="0" xfId="0" applyFill="1" applyAlignment="1"/>
    <xf numFmtId="0" fontId="26" fillId="3" borderId="0" xfId="0" applyFont="1" applyFill="1" applyBorder="1" applyAlignment="1">
      <alignment horizontal="right" wrapText="1"/>
    </xf>
    <xf numFmtId="0" fontId="19" fillId="3" borderId="0" xfId="0" applyFont="1" applyFill="1" applyBorder="1" applyAlignment="1">
      <alignment horizontal="center"/>
    </xf>
    <xf numFmtId="0" fontId="20" fillId="3" borderId="0" xfId="0" applyFont="1" applyFill="1" applyBorder="1"/>
    <xf numFmtId="0" fontId="19" fillId="5" borderId="0" xfId="0" applyFont="1" applyFill="1" applyBorder="1"/>
    <xf numFmtId="0" fontId="21" fillId="5" borderId="0" xfId="0" applyFont="1" applyFill="1" applyBorder="1"/>
    <xf numFmtId="0" fontId="43" fillId="3" borderId="0" xfId="0" applyFont="1" applyFill="1"/>
    <xf numFmtId="2" fontId="19" fillId="3" borderId="3" xfId="0" applyNumberFormat="1" applyFont="1" applyFill="1" applyBorder="1" applyAlignment="1">
      <alignment horizontal="right"/>
    </xf>
    <xf numFmtId="2" fontId="20" fillId="3" borderId="3" xfId="0" applyNumberFormat="1" applyFont="1" applyFill="1" applyBorder="1" applyAlignment="1">
      <alignment horizontal="right"/>
    </xf>
    <xf numFmtId="2" fontId="25" fillId="3" borderId="3" xfId="0" applyNumberFormat="1" applyFont="1" applyFill="1" applyBorder="1" applyAlignment="1">
      <alignment horizontal="right"/>
    </xf>
    <xf numFmtId="2" fontId="20" fillId="3" borderId="0" xfId="0" applyNumberFormat="1" applyFont="1" applyFill="1" applyAlignment="1">
      <alignment horizontal="right"/>
    </xf>
    <xf numFmtId="2" fontId="20" fillId="0" borderId="3" xfId="0" applyNumberFormat="1" applyFont="1" applyBorder="1" applyAlignment="1">
      <alignment horizontal="right"/>
    </xf>
    <xf numFmtId="2" fontId="25" fillId="0" borderId="3" xfId="0" applyNumberFormat="1" applyFont="1" applyBorder="1" applyAlignment="1">
      <alignment horizontal="right"/>
    </xf>
    <xf numFmtId="2" fontId="22" fillId="4" borderId="0" xfId="0" applyNumberFormat="1" applyFont="1" applyFill="1" applyBorder="1" applyAlignment="1" applyProtection="1">
      <alignment horizontal="right" wrapText="1"/>
      <protection locked="0"/>
    </xf>
    <xf numFmtId="2" fontId="22" fillId="4" borderId="3" xfId="0" applyNumberFormat="1" applyFont="1" applyFill="1" applyBorder="1" applyAlignment="1" applyProtection="1">
      <alignment horizontal="right" wrapText="1"/>
      <protection locked="0"/>
    </xf>
    <xf numFmtId="2" fontId="42" fillId="2" borderId="15" xfId="0" applyNumberFormat="1" applyFont="1" applyFill="1" applyBorder="1" applyAlignment="1" applyProtection="1">
      <alignment horizontal="right" wrapText="1"/>
      <protection locked="0"/>
    </xf>
    <xf numFmtId="2" fontId="42" fillId="2" borderId="27" xfId="0" applyNumberFormat="1" applyFont="1" applyFill="1" applyBorder="1" applyAlignment="1" applyProtection="1">
      <alignment horizontal="right" wrapText="1"/>
      <protection locked="0"/>
    </xf>
    <xf numFmtId="2" fontId="44" fillId="8" borderId="0" xfId="0" applyNumberFormat="1" applyFont="1" applyFill="1" applyAlignment="1"/>
    <xf numFmtId="2" fontId="0" fillId="8" borderId="0" xfId="0" applyNumberFormat="1" applyFill="1" applyAlignment="1"/>
    <xf numFmtId="2" fontId="0" fillId="0" borderId="0" xfId="0" applyNumberFormat="1" applyAlignment="1"/>
    <xf numFmtId="2" fontId="45" fillId="0" borderId="0" xfId="0" applyNumberFormat="1" applyFont="1" applyAlignment="1"/>
    <xf numFmtId="2" fontId="17" fillId="0" borderId="0" xfId="0" applyNumberFormat="1" applyFont="1" applyAlignment="1"/>
    <xf numFmtId="2" fontId="0" fillId="0" borderId="0" xfId="0" quotePrefix="1" applyNumberFormat="1" applyAlignment="1"/>
    <xf numFmtId="2" fontId="0" fillId="0" borderId="0" xfId="0" applyNumberFormat="1" applyAlignment="1">
      <alignment wrapText="1"/>
    </xf>
    <xf numFmtId="2" fontId="46" fillId="0" borderId="0" xfId="0" applyNumberFormat="1" applyFont="1" applyBorder="1" applyAlignment="1"/>
    <xf numFmtId="2" fontId="46" fillId="9" borderId="0" xfId="0" applyNumberFormat="1" applyFont="1" applyFill="1" applyAlignment="1">
      <alignment vertical="top" wrapText="1"/>
    </xf>
    <xf numFmtId="2" fontId="24" fillId="9" borderId="0" xfId="0" applyNumberFormat="1" applyFont="1" applyFill="1" applyAlignment="1">
      <alignment vertical="top" wrapText="1"/>
    </xf>
    <xf numFmtId="2" fontId="24" fillId="9" borderId="0" xfId="0" quotePrefix="1" applyNumberFormat="1" applyFont="1" applyFill="1" applyAlignment="1">
      <alignment vertical="top" wrapText="1"/>
    </xf>
    <xf numFmtId="2" fontId="46" fillId="0" borderId="0" xfId="0" applyNumberFormat="1" applyFont="1" applyAlignment="1">
      <alignment vertical="top" wrapText="1"/>
    </xf>
    <xf numFmtId="2" fontId="24" fillId="0" borderId="0" xfId="0" applyNumberFormat="1" applyFont="1" applyAlignment="1">
      <alignment vertical="top" wrapText="1"/>
    </xf>
    <xf numFmtId="2" fontId="24" fillId="0" borderId="0" xfId="0" quotePrefix="1" applyNumberFormat="1" applyFont="1" applyAlignment="1">
      <alignment vertical="top" wrapText="1"/>
    </xf>
    <xf numFmtId="2" fontId="46" fillId="0" borderId="0" xfId="0" applyNumberFormat="1" applyFont="1" applyAlignment="1">
      <alignment vertical="top"/>
    </xf>
    <xf numFmtId="2" fontId="46" fillId="9" borderId="0" xfId="0" applyNumberFormat="1" applyFont="1" applyFill="1" applyAlignment="1">
      <alignment vertical="top"/>
    </xf>
    <xf numFmtId="2" fontId="46" fillId="0" borderId="0" xfId="0" applyNumberFormat="1" applyFont="1" applyBorder="1" applyAlignment="1">
      <alignment vertical="top" wrapText="1"/>
    </xf>
    <xf numFmtId="2" fontId="24" fillId="0" borderId="0" xfId="0" applyNumberFormat="1" applyFont="1" applyBorder="1" applyAlignment="1">
      <alignment vertical="top" wrapText="1"/>
    </xf>
    <xf numFmtId="2" fontId="24" fillId="0" borderId="0" xfId="0" quotePrefix="1" applyNumberFormat="1" applyFont="1" applyBorder="1" applyAlignment="1">
      <alignment vertical="top" wrapText="1"/>
    </xf>
    <xf numFmtId="2" fontId="0" fillId="0" borderId="0" xfId="0" applyNumberFormat="1" applyAlignment="1">
      <alignment vertical="center" wrapText="1"/>
    </xf>
    <xf numFmtId="2" fontId="20" fillId="0" borderId="3" xfId="0" applyNumberFormat="1" applyFont="1" applyBorder="1" applyAlignment="1">
      <alignment horizontal="right"/>
    </xf>
    <xf numFmtId="4" fontId="19" fillId="3" borderId="3" xfId="0" applyNumberFormat="1" applyFont="1" applyFill="1" applyBorder="1" applyAlignment="1">
      <alignment horizontal="right"/>
    </xf>
    <xf numFmtId="4" fontId="20" fillId="3" borderId="3" xfId="0" applyNumberFormat="1" applyFont="1" applyFill="1" applyBorder="1" applyAlignment="1">
      <alignment horizontal="right"/>
    </xf>
    <xf numFmtId="4" fontId="25" fillId="3" borderId="3" xfId="0" applyNumberFormat="1" applyFont="1" applyFill="1" applyBorder="1" applyAlignment="1">
      <alignment horizontal="right"/>
    </xf>
    <xf numFmtId="4" fontId="22" fillId="4" borderId="0" xfId="0" applyNumberFormat="1" applyFont="1" applyFill="1" applyBorder="1" applyAlignment="1" applyProtection="1">
      <alignment horizontal="right" wrapText="1"/>
      <protection locked="0"/>
    </xf>
    <xf numFmtId="2" fontId="17" fillId="0" borderId="0" xfId="0" applyNumberFormat="1" applyFont="1" applyAlignment="1">
      <alignment vertical="center" wrapText="1"/>
    </xf>
    <xf numFmtId="0" fontId="0" fillId="0" borderId="0" xfId="0"/>
    <xf numFmtId="2" fontId="8" fillId="0" borderId="0" xfId="0" applyNumberFormat="1" applyFont="1" applyAlignment="1">
      <alignment vertical="top" wrapText="1"/>
    </xf>
    <xf numFmtId="0" fontId="0" fillId="0" borderId="28" xfId="0" applyBorder="1"/>
    <xf numFmtId="0" fontId="20" fillId="3" borderId="0" xfId="0" applyFont="1" applyFill="1" applyBorder="1" applyAlignment="1"/>
    <xf numFmtId="0" fontId="47" fillId="3" borderId="0" xfId="0" applyFont="1" applyFill="1" applyAlignment="1">
      <alignment vertical="top"/>
    </xf>
    <xf numFmtId="0" fontId="48" fillId="0" borderId="0" xfId="0" applyFont="1" applyAlignment="1">
      <alignment vertical="center" wrapText="1"/>
    </xf>
    <xf numFmtId="0" fontId="45" fillId="3" borderId="0" xfId="0" applyFont="1" applyFill="1"/>
    <xf numFmtId="0" fontId="20" fillId="3" borderId="0" xfId="0" applyFont="1" applyFill="1" applyAlignment="1">
      <alignment horizontal="left" indent="2"/>
    </xf>
    <xf numFmtId="0" fontId="10" fillId="3" borderId="0" xfId="0" applyFont="1" applyFill="1" applyBorder="1" applyAlignment="1"/>
    <xf numFmtId="4" fontId="20" fillId="3" borderId="13" xfId="0" applyNumberFormat="1" applyFont="1" applyFill="1" applyBorder="1" applyAlignment="1">
      <alignment horizontal="right"/>
    </xf>
    <xf numFmtId="4" fontId="22" fillId="4" borderId="13" xfId="0" applyNumberFormat="1" applyFont="1" applyFill="1" applyBorder="1" applyAlignment="1" applyProtection="1">
      <alignment horizontal="right" wrapText="1"/>
      <protection locked="0"/>
    </xf>
    <xf numFmtId="1" fontId="20" fillId="3" borderId="2" xfId="0" applyNumberFormat="1" applyFont="1" applyFill="1" applyBorder="1" applyAlignment="1">
      <alignment horizontal="right"/>
    </xf>
    <xf numFmtId="2" fontId="26" fillId="0" borderId="0" xfId="0" applyNumberFormat="1" applyFont="1" applyAlignment="1"/>
    <xf numFmtId="10" fontId="13" fillId="10" borderId="19" xfId="3" applyNumberFormat="1" applyFont="1" applyFill="1" applyBorder="1"/>
    <xf numFmtId="10" fontId="13" fillId="0" borderId="0" xfId="3" applyNumberFormat="1" applyFont="1" applyBorder="1"/>
    <xf numFmtId="10" fontId="13" fillId="0" borderId="20" xfId="3" applyNumberFormat="1" applyFont="1" applyBorder="1"/>
    <xf numFmtId="10" fontId="0" fillId="0" borderId="0" xfId="0" applyNumberFormat="1" applyBorder="1"/>
    <xf numFmtId="10" fontId="13" fillId="0" borderId="21" xfId="3" applyNumberFormat="1" applyFont="1" applyBorder="1"/>
    <xf numFmtId="10" fontId="13" fillId="0" borderId="26" xfId="3" applyNumberFormat="1" applyFont="1" applyBorder="1"/>
    <xf numFmtId="1" fontId="42" fillId="2" borderId="22" xfId="0" applyNumberFormat="1" applyFont="1" applyFill="1" applyBorder="1" applyAlignment="1" applyProtection="1">
      <alignment horizontal="right" wrapText="1"/>
      <protection locked="0"/>
    </xf>
    <xf numFmtId="1" fontId="42" fillId="2" borderId="15" xfId="0" applyNumberFormat="1" applyFont="1" applyFill="1" applyBorder="1" applyAlignment="1" applyProtection="1">
      <alignment horizontal="right" wrapText="1"/>
      <protection locked="0"/>
    </xf>
    <xf numFmtId="1" fontId="42" fillId="2" borderId="23" xfId="0" applyNumberFormat="1" applyFont="1" applyFill="1" applyBorder="1" applyAlignment="1" applyProtection="1">
      <alignment horizontal="right" wrapText="1"/>
      <protection locked="0"/>
    </xf>
    <xf numFmtId="9" fontId="25" fillId="0" borderId="3" xfId="0" applyNumberFormat="1" applyFont="1" applyFill="1" applyBorder="1" applyAlignment="1">
      <alignment horizontal="right"/>
    </xf>
    <xf numFmtId="2" fontId="17" fillId="0" borderId="0" xfId="0" applyNumberFormat="1" applyFont="1" applyAlignment="1">
      <alignment vertical="center" wrapText="1"/>
    </xf>
    <xf numFmtId="2" fontId="0" fillId="0" borderId="0" xfId="0" applyNumberFormat="1" applyFont="1" applyAlignment="1">
      <alignment vertical="center" wrapText="1"/>
    </xf>
    <xf numFmtId="2" fontId="0" fillId="11" borderId="29" xfId="0" quotePrefix="1" applyNumberFormat="1" applyFill="1" applyBorder="1" applyAlignment="1">
      <alignment horizontal="left" vertical="top" wrapText="1"/>
    </xf>
    <xf numFmtId="2" fontId="0" fillId="11" borderId="30" xfId="0" quotePrefix="1" applyNumberFormat="1" applyFill="1" applyBorder="1" applyAlignment="1">
      <alignment horizontal="left" vertical="top" wrapText="1"/>
    </xf>
    <xf numFmtId="2" fontId="0" fillId="11" borderId="31" xfId="0" quotePrefix="1" applyNumberFormat="1" applyFill="1" applyBorder="1" applyAlignment="1">
      <alignment horizontal="left" vertical="top" wrapText="1"/>
    </xf>
    <xf numFmtId="0" fontId="0" fillId="3" borderId="0" xfId="0" applyFill="1" applyBorder="1" applyAlignment="1">
      <alignment vertical="center" wrapText="1"/>
    </xf>
    <xf numFmtId="0" fontId="0" fillId="0" borderId="0" xfId="0" applyAlignment="1">
      <alignment vertical="center"/>
    </xf>
    <xf numFmtId="168" fontId="25" fillId="13" borderId="57" xfId="1" applyNumberFormat="1" applyFont="1" applyFill="1" applyBorder="1" applyAlignment="1">
      <alignment vertical="center" wrapText="1"/>
    </xf>
    <xf numFmtId="168" fontId="13" fillId="13" borderId="57" xfId="1" applyNumberFormat="1" applyFont="1" applyFill="1" applyBorder="1" applyAlignment="1">
      <alignment vertical="center"/>
    </xf>
    <xf numFmtId="168" fontId="13" fillId="13" borderId="58" xfId="1" applyNumberFormat="1" applyFont="1" applyFill="1" applyBorder="1" applyAlignment="1">
      <alignment vertical="center"/>
    </xf>
    <xf numFmtId="168" fontId="13" fillId="0" borderId="49" xfId="1" applyNumberFormat="1" applyFont="1" applyBorder="1" applyAlignment="1">
      <alignment vertical="center"/>
    </xf>
    <xf numFmtId="168" fontId="13" fillId="0" borderId="50" xfId="1" applyNumberFormat="1" applyFont="1" applyBorder="1" applyAlignment="1">
      <alignment vertical="center"/>
    </xf>
    <xf numFmtId="168" fontId="13" fillId="0" borderId="51" xfId="1" applyNumberFormat="1" applyFont="1" applyBorder="1" applyAlignment="1">
      <alignment vertical="center"/>
    </xf>
    <xf numFmtId="168" fontId="13" fillId="0" borderId="45" xfId="1" applyNumberFormat="1" applyFont="1" applyBorder="1" applyAlignment="1">
      <alignment vertical="center"/>
    </xf>
    <xf numFmtId="168" fontId="13" fillId="0" borderId="46" xfId="1" applyNumberFormat="1" applyFont="1" applyBorder="1" applyAlignment="1">
      <alignment vertical="center"/>
    </xf>
    <xf numFmtId="168" fontId="13" fillId="0" borderId="47" xfId="1" applyNumberFormat="1" applyFont="1" applyBorder="1" applyAlignment="1">
      <alignment vertical="center"/>
    </xf>
    <xf numFmtId="0" fontId="31" fillId="8" borderId="52" xfId="0" applyFont="1" applyFill="1" applyBorder="1" applyAlignment="1">
      <alignment horizontal="center" vertical="center"/>
    </xf>
    <xf numFmtId="0" fontId="31" fillId="8" borderId="53" xfId="0" applyFont="1" applyFill="1" applyBorder="1" applyAlignment="1">
      <alignment horizontal="center" vertical="center"/>
    </xf>
    <xf numFmtId="0" fontId="31" fillId="8" borderId="54" xfId="0" applyFont="1" applyFill="1" applyBorder="1" applyAlignment="1">
      <alignment horizontal="center" vertical="center"/>
    </xf>
    <xf numFmtId="0" fontId="0" fillId="3" borderId="0" xfId="0" applyFill="1" applyBorder="1" applyAlignment="1">
      <alignment horizontal="left" vertical="center"/>
    </xf>
    <xf numFmtId="0" fontId="20" fillId="3" borderId="52"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53" xfId="0" applyFont="1" applyFill="1" applyBorder="1" applyAlignment="1">
      <alignment horizontal="center" vertical="center"/>
    </xf>
    <xf numFmtId="0" fontId="52" fillId="3" borderId="0" xfId="0" applyFont="1" applyFill="1" applyAlignment="1">
      <alignment horizontal="left" vertical="center"/>
    </xf>
    <xf numFmtId="0" fontId="0" fillId="9" borderId="0" xfId="0" applyFill="1" applyAlignment="1">
      <alignment horizontal="center" vertical="center" wrapText="1"/>
    </xf>
    <xf numFmtId="0" fontId="17" fillId="9" borderId="0" xfId="0" applyFont="1" applyFill="1" applyAlignment="1">
      <alignment vertical="center" wrapText="1"/>
    </xf>
    <xf numFmtId="0" fontId="17" fillId="9" borderId="0" xfId="0" applyFont="1" applyFill="1" applyAlignment="1">
      <alignment vertical="center"/>
    </xf>
    <xf numFmtId="0" fontId="0" fillId="9" borderId="0" xfId="0" applyFont="1" applyFill="1" applyAlignment="1">
      <alignment vertical="center"/>
    </xf>
    <xf numFmtId="0" fontId="46" fillId="3" borderId="43" xfId="0" applyFont="1" applyFill="1" applyBorder="1" applyAlignment="1">
      <alignment horizontal="center"/>
    </xf>
    <xf numFmtId="0" fontId="46" fillId="3" borderId="44" xfId="0" applyFont="1" applyFill="1" applyBorder="1" applyAlignment="1">
      <alignment horizontal="center"/>
    </xf>
    <xf numFmtId="0" fontId="49" fillId="3" borderId="0" xfId="0" applyFont="1" applyFill="1" applyAlignment="1">
      <alignment vertical="center"/>
    </xf>
    <xf numFmtId="0" fontId="50" fillId="3" borderId="0" xfId="0" applyFont="1" applyFill="1" applyAlignment="1">
      <alignment vertical="center"/>
    </xf>
    <xf numFmtId="0" fontId="0" fillId="3" borderId="0" xfId="0" applyFill="1" applyBorder="1" applyAlignment="1">
      <alignment horizontal="left" vertical="center" wrapText="1"/>
    </xf>
    <xf numFmtId="0" fontId="39" fillId="3" borderId="0" xfId="0" applyFont="1" applyFill="1" applyAlignment="1">
      <alignment vertical="center"/>
    </xf>
    <xf numFmtId="0" fontId="51" fillId="3" borderId="0" xfId="0" applyFont="1" applyFill="1" applyAlignment="1">
      <alignment vertical="center"/>
    </xf>
    <xf numFmtId="0" fontId="39" fillId="3" borderId="0" xfId="0" applyFont="1" applyFill="1" applyAlignment="1"/>
    <xf numFmtId="0" fontId="50" fillId="3" borderId="0" xfId="0" applyFont="1" applyFill="1" applyAlignment="1"/>
    <xf numFmtId="0" fontId="17" fillId="3" borderId="0" xfId="0" applyFont="1" applyFill="1" applyAlignment="1">
      <alignment vertical="center" wrapText="1"/>
    </xf>
    <xf numFmtId="0" fontId="0" fillId="3" borderId="0" xfId="0" applyFill="1" applyAlignment="1">
      <alignment vertical="center"/>
    </xf>
    <xf numFmtId="0" fontId="0" fillId="3" borderId="0" xfId="0" applyFill="1" applyBorder="1" applyAlignment="1">
      <alignment vertical="center"/>
    </xf>
    <xf numFmtId="0" fontId="0" fillId="3" borderId="48" xfId="0" applyFill="1" applyBorder="1" applyAlignment="1">
      <alignment vertical="center"/>
    </xf>
    <xf numFmtId="0" fontId="15" fillId="8" borderId="0" xfId="0" applyFont="1" applyFill="1" applyBorder="1" applyAlignment="1">
      <alignment vertical="center"/>
    </xf>
    <xf numFmtId="0" fontId="0" fillId="8" borderId="0" xfId="0" applyFill="1" applyAlignment="1">
      <alignment vertical="center"/>
    </xf>
    <xf numFmtId="0" fontId="25" fillId="12" borderId="55" xfId="0" applyFont="1" applyFill="1" applyBorder="1" applyAlignment="1">
      <alignment vertical="center" wrapText="1"/>
    </xf>
    <xf numFmtId="0" fontId="25" fillId="12" borderId="56" xfId="0" applyFont="1" applyFill="1" applyBorder="1" applyAlignment="1">
      <alignment vertical="center" wrapText="1"/>
    </xf>
    <xf numFmtId="0" fontId="0" fillId="3" borderId="0" xfId="0" applyFill="1" applyAlignment="1">
      <alignment horizontal="center" vertical="center" wrapText="1"/>
    </xf>
    <xf numFmtId="0" fontId="0" fillId="9" borderId="0" xfId="0" applyFill="1" applyAlignment="1">
      <alignment vertical="center" wrapText="1"/>
    </xf>
    <xf numFmtId="0" fontId="0" fillId="9" borderId="0" xfId="0" applyFill="1" applyAlignment="1">
      <alignment vertical="center"/>
    </xf>
    <xf numFmtId="0" fontId="29" fillId="3" borderId="0" xfId="0" applyFont="1" applyFill="1" applyAlignment="1">
      <alignment horizontal="left" wrapText="1"/>
    </xf>
    <xf numFmtId="0" fontId="39" fillId="3" borderId="0" xfId="0" applyFont="1" applyFill="1" applyAlignment="1">
      <alignment horizontal="left" vertical="center" wrapText="1"/>
    </xf>
    <xf numFmtId="0" fontId="0" fillId="3" borderId="0" xfId="0" applyFill="1" applyAlignment="1">
      <alignment vertical="center" wrapText="1"/>
    </xf>
    <xf numFmtId="0" fontId="17" fillId="3" borderId="0" xfId="0" applyFont="1" applyFill="1" applyAlignment="1">
      <alignment vertical="center"/>
    </xf>
    <xf numFmtId="0" fontId="18" fillId="3" borderId="0" xfId="0" applyFont="1" applyFill="1" applyBorder="1" applyAlignment="1">
      <alignment horizontal="center"/>
    </xf>
    <xf numFmtId="0" fontId="19" fillId="3" borderId="27" xfId="0" applyFont="1" applyFill="1" applyBorder="1" applyAlignment="1">
      <alignment horizontal="center"/>
    </xf>
    <xf numFmtId="0" fontId="19" fillId="3" borderId="32" xfId="0" applyFont="1" applyFill="1" applyBorder="1" applyAlignment="1">
      <alignment horizontal="center"/>
    </xf>
    <xf numFmtId="0" fontId="19" fillId="3" borderId="33" xfId="0" applyFont="1" applyFill="1" applyBorder="1" applyAlignment="1">
      <alignment horizontal="center"/>
    </xf>
    <xf numFmtId="10" fontId="20" fillId="0" borderId="3" xfId="3" applyNumberFormat="1" applyFont="1" applyFill="1" applyBorder="1" applyAlignment="1">
      <alignment horizontal="right"/>
    </xf>
    <xf numFmtId="10" fontId="42" fillId="2" borderId="27" xfId="3" applyNumberFormat="1" applyFont="1" applyFill="1" applyBorder="1" applyAlignment="1" applyProtection="1">
      <alignment horizontal="right" wrapText="1"/>
      <protection locked="0"/>
    </xf>
    <xf numFmtId="10" fontId="42" fillId="2" borderId="33" xfId="3" applyNumberFormat="1" applyFont="1" applyFill="1" applyBorder="1" applyAlignment="1" applyProtection="1">
      <alignment horizontal="right" wrapText="1"/>
      <protection locked="0"/>
    </xf>
    <xf numFmtId="10" fontId="25" fillId="0" borderId="13" xfId="3" applyNumberFormat="1" applyFont="1" applyFill="1" applyBorder="1" applyAlignment="1">
      <alignment horizontal="right"/>
    </xf>
    <xf numFmtId="10" fontId="25" fillId="0" borderId="2" xfId="3" applyNumberFormat="1" applyFont="1" applyFill="1" applyBorder="1" applyAlignment="1">
      <alignment horizontal="right"/>
    </xf>
    <xf numFmtId="10" fontId="25" fillId="0" borderId="3" xfId="3" applyNumberFormat="1" applyFont="1" applyFill="1" applyBorder="1" applyAlignment="1">
      <alignment horizontal="right"/>
    </xf>
    <xf numFmtId="10" fontId="20" fillId="0" borderId="13" xfId="3" applyNumberFormat="1" applyFont="1" applyFill="1" applyBorder="1" applyAlignment="1">
      <alignment horizontal="right"/>
    </xf>
    <xf numFmtId="10" fontId="20" fillId="0" borderId="2" xfId="3" applyNumberFormat="1" applyFont="1" applyFill="1" applyBorder="1" applyAlignment="1">
      <alignment horizontal="right"/>
    </xf>
    <xf numFmtId="0" fontId="24" fillId="14" borderId="3" xfId="0" applyFont="1" applyFill="1" applyBorder="1" applyAlignment="1">
      <alignment horizontal="center"/>
    </xf>
    <xf numFmtId="0" fontId="0" fillId="14" borderId="3" xfId="0" applyFill="1" applyBorder="1" applyAlignment="1">
      <alignment horizontal="center" textRotation="90" wrapText="1"/>
    </xf>
    <xf numFmtId="10" fontId="19" fillId="0" borderId="3" xfId="3" applyNumberFormat="1" applyFont="1" applyFill="1" applyBorder="1" applyAlignment="1">
      <alignment horizontal="right"/>
    </xf>
    <xf numFmtId="0" fontId="20" fillId="0" borderId="13" xfId="0" applyFont="1" applyBorder="1" applyAlignment="1">
      <alignment horizontal="center"/>
    </xf>
    <xf numFmtId="0" fontId="20" fillId="0" borderId="2" xfId="0" applyFont="1" applyBorder="1" applyAlignment="1">
      <alignment horizontal="center"/>
    </xf>
    <xf numFmtId="10" fontId="22" fillId="2" borderId="27" xfId="3" applyNumberFormat="1" applyFont="1" applyFill="1" applyBorder="1" applyAlignment="1" applyProtection="1">
      <alignment horizontal="right" wrapText="1"/>
      <protection locked="0"/>
    </xf>
    <xf numFmtId="10" fontId="22" fillId="2" borderId="33" xfId="3" applyNumberFormat="1" applyFont="1" applyFill="1" applyBorder="1" applyAlignment="1" applyProtection="1">
      <alignment horizontal="right" wrapText="1"/>
      <protection locked="0"/>
    </xf>
    <xf numFmtId="10" fontId="20" fillId="3" borderId="3" xfId="0" applyNumberFormat="1" applyFont="1" applyFill="1" applyBorder="1" applyAlignment="1">
      <alignment horizontal="right"/>
    </xf>
    <xf numFmtId="10" fontId="25" fillId="3" borderId="3" xfId="0" applyNumberFormat="1" applyFont="1" applyFill="1" applyBorder="1" applyAlignment="1">
      <alignment horizontal="right"/>
    </xf>
    <xf numFmtId="10" fontId="20" fillId="3" borderId="13" xfId="3" applyNumberFormat="1" applyFont="1" applyFill="1" applyBorder="1" applyAlignment="1">
      <alignment horizontal="right"/>
    </xf>
    <xf numFmtId="10" fontId="20" fillId="3" borderId="2" xfId="3" applyNumberFormat="1" applyFont="1" applyFill="1" applyBorder="1" applyAlignment="1">
      <alignment horizontal="right"/>
    </xf>
    <xf numFmtId="1" fontId="20" fillId="0" borderId="13" xfId="0" applyNumberFormat="1" applyFont="1" applyFill="1" applyBorder="1" applyAlignment="1">
      <alignment horizontal="right"/>
    </xf>
    <xf numFmtId="1" fontId="20" fillId="0" borderId="2" xfId="0" applyNumberFormat="1" applyFont="1" applyFill="1" applyBorder="1" applyAlignment="1">
      <alignment horizontal="right"/>
    </xf>
    <xf numFmtId="3" fontId="22" fillId="15" borderId="13" xfId="0" applyNumberFormat="1" applyFont="1" applyFill="1" applyBorder="1" applyAlignment="1" applyProtection="1">
      <alignment horizontal="center" vertical="center" wrapText="1"/>
      <protection locked="0"/>
    </xf>
    <xf numFmtId="3" fontId="22" fillId="15" borderId="10" xfId="0" applyNumberFormat="1" applyFont="1" applyFill="1" applyBorder="1" applyAlignment="1" applyProtection="1">
      <alignment horizontal="center" vertical="center" wrapText="1"/>
      <protection locked="0"/>
    </xf>
    <xf numFmtId="3" fontId="22" fillId="15" borderId="2" xfId="0" applyNumberFormat="1" applyFont="1" applyFill="1" applyBorder="1" applyAlignment="1" applyProtection="1">
      <alignment horizontal="center" vertical="center" wrapText="1"/>
      <protection locked="0"/>
    </xf>
    <xf numFmtId="0" fontId="24" fillId="14" borderId="9" xfId="0" applyFont="1" applyFill="1" applyBorder="1" applyAlignment="1">
      <alignment horizontal="center"/>
    </xf>
    <xf numFmtId="0" fontId="24" fillId="14" borderId="5" xfId="0" applyFont="1" applyFill="1" applyBorder="1" applyAlignment="1">
      <alignment horizontal="center"/>
    </xf>
    <xf numFmtId="0" fontId="24" fillId="14" borderId="11" xfId="0" applyFont="1" applyFill="1" applyBorder="1" applyAlignment="1">
      <alignment horizontal="center"/>
    </xf>
    <xf numFmtId="0" fontId="24" fillId="14" borderId="4" xfId="0" applyFont="1" applyFill="1" applyBorder="1" applyAlignment="1">
      <alignment horizontal="center"/>
    </xf>
    <xf numFmtId="0" fontId="20" fillId="0" borderId="3" xfId="0" applyFont="1" applyBorder="1" applyAlignment="1">
      <alignment horizontal="center"/>
    </xf>
    <xf numFmtId="2" fontId="42" fillId="4" borderId="13" xfId="0" applyNumberFormat="1" applyFont="1" applyFill="1" applyBorder="1" applyAlignment="1" applyProtection="1">
      <alignment horizontal="right" vertical="center" wrapText="1"/>
      <protection locked="0"/>
    </xf>
    <xf numFmtId="2" fontId="42" fillId="4" borderId="2" xfId="0" applyNumberFormat="1" applyFont="1" applyFill="1" applyBorder="1" applyAlignment="1" applyProtection="1">
      <alignment horizontal="right" vertical="center" wrapText="1"/>
      <protection locked="0"/>
    </xf>
    <xf numFmtId="1" fontId="42" fillId="4" borderId="13" xfId="0" applyNumberFormat="1" applyFont="1" applyFill="1" applyBorder="1" applyAlignment="1" applyProtection="1">
      <alignment horizontal="right" vertical="center" wrapText="1"/>
      <protection locked="0"/>
    </xf>
    <xf numFmtId="1" fontId="42" fillId="4" borderId="2" xfId="0" applyNumberFormat="1" applyFont="1" applyFill="1" applyBorder="1" applyAlignment="1" applyProtection="1">
      <alignment horizontal="right" vertical="center" wrapText="1"/>
      <protection locked="0"/>
    </xf>
    <xf numFmtId="1" fontId="22" fillId="0" borderId="3" xfId="0" applyNumberFormat="1" applyFont="1" applyFill="1" applyBorder="1" applyAlignment="1" applyProtection="1">
      <alignment horizontal="right" vertical="center" wrapText="1"/>
      <protection locked="0"/>
    </xf>
    <xf numFmtId="1" fontId="22" fillId="4" borderId="13" xfId="0" applyNumberFormat="1" applyFont="1" applyFill="1" applyBorder="1" applyAlignment="1" applyProtection="1">
      <alignment horizontal="right" vertical="center" wrapText="1"/>
      <protection locked="0"/>
    </xf>
    <xf numFmtId="1" fontId="22" fillId="4" borderId="2" xfId="0" applyNumberFormat="1" applyFont="1" applyFill="1" applyBorder="1" applyAlignment="1" applyProtection="1">
      <alignment horizontal="right" vertical="center" wrapText="1"/>
      <protection locked="0"/>
    </xf>
    <xf numFmtId="2" fontId="22" fillId="4" borderId="13" xfId="0" applyNumberFormat="1" applyFont="1" applyFill="1" applyBorder="1" applyAlignment="1" applyProtection="1">
      <alignment horizontal="right" vertical="center" wrapText="1"/>
      <protection locked="0"/>
    </xf>
    <xf numFmtId="2" fontId="22" fillId="4" borderId="2" xfId="0" applyNumberFormat="1" applyFont="1" applyFill="1" applyBorder="1" applyAlignment="1" applyProtection="1">
      <alignment horizontal="right" vertical="center" wrapText="1"/>
      <protection locked="0"/>
    </xf>
    <xf numFmtId="0" fontId="54" fillId="0" borderId="0" xfId="0" applyFont="1" applyBorder="1" applyAlignment="1">
      <alignment horizontal="center"/>
    </xf>
    <xf numFmtId="166" fontId="22" fillId="2" borderId="27" xfId="0" applyNumberFormat="1" applyFont="1" applyFill="1" applyBorder="1" applyAlignment="1" applyProtection="1">
      <alignment wrapText="1"/>
      <protection locked="0"/>
    </xf>
    <xf numFmtId="166" fontId="22" fillId="2" borderId="33" xfId="0" applyNumberFormat="1" applyFont="1" applyFill="1" applyBorder="1" applyAlignment="1" applyProtection="1">
      <alignment wrapText="1"/>
      <protection locked="0"/>
    </xf>
    <xf numFmtId="2" fontId="22" fillId="4" borderId="3" xfId="0" applyNumberFormat="1" applyFont="1" applyFill="1" applyBorder="1" applyAlignment="1" applyProtection="1">
      <alignment horizontal="right" vertical="center" wrapText="1"/>
      <protection locked="0"/>
    </xf>
    <xf numFmtId="0" fontId="24" fillId="14" borderId="9" xfId="0" applyFont="1" applyFill="1" applyBorder="1" applyAlignment="1">
      <alignment horizontal="center" textRotation="90" wrapText="1"/>
    </xf>
    <xf numFmtId="0" fontId="24" fillId="14" borderId="5" xfId="0" applyFont="1" applyFill="1" applyBorder="1" applyAlignment="1">
      <alignment horizontal="center" textRotation="90" wrapText="1"/>
    </xf>
    <xf numFmtId="0" fontId="24" fillId="14" borderId="6" xfId="0" applyFont="1" applyFill="1" applyBorder="1" applyAlignment="1">
      <alignment horizontal="center" textRotation="90" wrapText="1"/>
    </xf>
    <xf numFmtId="0" fontId="24" fillId="14" borderId="1" xfId="0" applyFont="1" applyFill="1" applyBorder="1" applyAlignment="1">
      <alignment horizontal="center" textRotation="90" wrapText="1"/>
    </xf>
    <xf numFmtId="0" fontId="24" fillId="14" borderId="11" xfId="0" applyFont="1" applyFill="1" applyBorder="1" applyAlignment="1">
      <alignment horizontal="center" textRotation="90" wrapText="1"/>
    </xf>
    <xf numFmtId="0" fontId="24" fillId="14" borderId="4" xfId="0" applyFont="1" applyFill="1" applyBorder="1" applyAlignment="1">
      <alignment horizontal="center" textRotation="90" wrapText="1"/>
    </xf>
    <xf numFmtId="0" fontId="24" fillId="14" borderId="13" xfId="0" applyFont="1" applyFill="1" applyBorder="1" applyAlignment="1">
      <alignment horizontal="center"/>
    </xf>
    <xf numFmtId="0" fontId="24" fillId="14" borderId="2" xfId="0" applyFont="1" applyFill="1" applyBorder="1" applyAlignment="1">
      <alignment horizontal="center"/>
    </xf>
    <xf numFmtId="0" fontId="28" fillId="3" borderId="0" xfId="0" applyFont="1" applyFill="1" applyBorder="1" applyAlignment="1">
      <alignment horizontal="left" wrapText="1"/>
    </xf>
    <xf numFmtId="0" fontId="28" fillId="3" borderId="1" xfId="0" applyFont="1" applyFill="1" applyBorder="1" applyAlignment="1">
      <alignment horizontal="left" wrapText="1"/>
    </xf>
    <xf numFmtId="0" fontId="53" fillId="0" borderId="0" xfId="0" applyFont="1" applyAlignment="1">
      <alignment horizontal="left" wrapText="1"/>
    </xf>
    <xf numFmtId="0" fontId="28" fillId="3" borderId="0" xfId="0" applyFont="1" applyFill="1" applyAlignment="1">
      <alignment horizontal="left"/>
    </xf>
    <xf numFmtId="0" fontId="28" fillId="3" borderId="1" xfId="0" applyFont="1" applyFill="1" applyBorder="1" applyAlignment="1">
      <alignment horizontal="left"/>
    </xf>
    <xf numFmtId="0" fontId="14" fillId="8" borderId="14" xfId="0" applyFont="1" applyFill="1" applyBorder="1" applyAlignment="1">
      <alignment horizontal="center" textRotation="90" wrapText="1"/>
    </xf>
    <xf numFmtId="0" fontId="14" fillId="8" borderId="7" xfId="0" applyFont="1" applyFill="1" applyBorder="1" applyAlignment="1">
      <alignment horizontal="center" textRotation="90" wrapText="1"/>
    </xf>
    <xf numFmtId="0" fontId="14" fillId="8" borderId="8" xfId="0" applyFont="1" applyFill="1" applyBorder="1" applyAlignment="1">
      <alignment horizontal="center" textRotation="90" wrapText="1"/>
    </xf>
    <xf numFmtId="0" fontId="0" fillId="3" borderId="0" xfId="0" applyFont="1" applyFill="1" applyAlignment="1">
      <alignment horizontal="left" wrapText="1"/>
    </xf>
    <xf numFmtId="0" fontId="17" fillId="14" borderId="3" xfId="0" applyFont="1" applyFill="1" applyBorder="1" applyAlignment="1">
      <alignment horizontal="center" textRotation="90" wrapText="1"/>
    </xf>
    <xf numFmtId="1" fontId="19" fillId="0" borderId="13" xfId="0" applyNumberFormat="1" applyFont="1" applyFill="1" applyBorder="1" applyAlignment="1">
      <alignment horizontal="right"/>
    </xf>
    <xf numFmtId="1" fontId="19" fillId="0" borderId="2" xfId="0" applyNumberFormat="1" applyFont="1" applyFill="1" applyBorder="1" applyAlignment="1">
      <alignment horizontal="right"/>
    </xf>
    <xf numFmtId="10" fontId="19" fillId="3" borderId="13" xfId="3" applyNumberFormat="1" applyFont="1" applyFill="1" applyBorder="1" applyAlignment="1">
      <alignment horizontal="right"/>
    </xf>
    <xf numFmtId="10" fontId="19" fillId="3" borderId="2" xfId="3" applyNumberFormat="1" applyFont="1" applyFill="1" applyBorder="1" applyAlignment="1">
      <alignment horizontal="right"/>
    </xf>
    <xf numFmtId="10" fontId="19" fillId="0" borderId="13" xfId="0" applyNumberFormat="1" applyFont="1" applyBorder="1" applyAlignment="1">
      <alignment horizontal="right"/>
    </xf>
    <xf numFmtId="10" fontId="19" fillId="0" borderId="2" xfId="0" applyNumberFormat="1" applyFont="1" applyBorder="1" applyAlignment="1">
      <alignment horizontal="right"/>
    </xf>
    <xf numFmtId="1" fontId="42" fillId="2" borderId="27" xfId="0" applyNumberFormat="1" applyFont="1" applyFill="1" applyBorder="1" applyAlignment="1" applyProtection="1">
      <alignment horizontal="right" wrapText="1"/>
      <protection locked="0"/>
    </xf>
    <xf numFmtId="1" fontId="42" fillId="2" borderId="33" xfId="0" applyNumberFormat="1" applyFont="1" applyFill="1" applyBorder="1" applyAlignment="1" applyProtection="1">
      <alignment horizontal="right" wrapText="1"/>
      <protection locked="0"/>
    </xf>
    <xf numFmtId="10" fontId="25" fillId="3" borderId="13" xfId="3" applyNumberFormat="1" applyFont="1" applyFill="1" applyBorder="1" applyAlignment="1">
      <alignment horizontal="right"/>
    </xf>
    <xf numFmtId="10" fontId="25" fillId="3" borderId="2" xfId="3" applyNumberFormat="1" applyFont="1" applyFill="1" applyBorder="1" applyAlignment="1">
      <alignment horizontal="right"/>
    </xf>
    <xf numFmtId="1" fontId="25" fillId="0" borderId="13" xfId="0" applyNumberFormat="1" applyFont="1" applyFill="1" applyBorder="1" applyAlignment="1">
      <alignment horizontal="right"/>
    </xf>
    <xf numFmtId="1" fontId="25" fillId="0" borderId="2" xfId="0" applyNumberFormat="1" applyFont="1" applyFill="1" applyBorder="1" applyAlignment="1">
      <alignment horizontal="right"/>
    </xf>
    <xf numFmtId="10" fontId="20" fillId="0" borderId="34" xfId="0" applyNumberFormat="1" applyFont="1" applyBorder="1" applyAlignment="1">
      <alignment horizontal="right"/>
    </xf>
    <xf numFmtId="10" fontId="20" fillId="0" borderId="35" xfId="0" applyNumberFormat="1" applyFont="1" applyBorder="1" applyAlignment="1">
      <alignment horizontal="right"/>
    </xf>
    <xf numFmtId="0" fontId="20" fillId="3" borderId="0" xfId="0" applyFont="1" applyFill="1" applyAlignment="1">
      <alignment vertical="top" wrapText="1"/>
    </xf>
    <xf numFmtId="10" fontId="19" fillId="3" borderId="3" xfId="0" applyNumberFormat="1" applyFont="1" applyFill="1" applyBorder="1" applyAlignment="1">
      <alignment horizontal="right"/>
    </xf>
    <xf numFmtId="10" fontId="34" fillId="0" borderId="13" xfId="0" applyNumberFormat="1" applyFont="1" applyBorder="1" applyAlignment="1">
      <alignment horizontal="right"/>
    </xf>
    <xf numFmtId="10" fontId="34" fillId="0" borderId="2" xfId="0" applyNumberFormat="1" applyFont="1" applyBorder="1" applyAlignment="1">
      <alignment horizontal="right"/>
    </xf>
    <xf numFmtId="10" fontId="42" fillId="2" borderId="27" xfId="0" applyNumberFormat="1" applyFont="1" applyFill="1" applyBorder="1" applyAlignment="1" applyProtection="1">
      <alignment horizontal="right" wrapText="1"/>
      <protection locked="0"/>
    </xf>
    <xf numFmtId="10" fontId="42" fillId="2" borderId="33" xfId="0" applyNumberFormat="1" applyFont="1" applyFill="1" applyBorder="1" applyAlignment="1" applyProtection="1">
      <alignment horizontal="right" wrapText="1"/>
      <protection locked="0"/>
    </xf>
    <xf numFmtId="0" fontId="20" fillId="3" borderId="27"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46" fillId="0" borderId="59" xfId="0" applyFont="1" applyBorder="1" applyAlignment="1">
      <alignment horizontal="center"/>
    </xf>
    <xf numFmtId="0" fontId="46" fillId="0" borderId="60" xfId="0" applyFont="1" applyBorder="1" applyAlignment="1">
      <alignment horizontal="center"/>
    </xf>
    <xf numFmtId="0" fontId="46" fillId="0" borderId="61" xfId="0" applyFont="1" applyBorder="1" applyAlignment="1">
      <alignment horizontal="center"/>
    </xf>
    <xf numFmtId="2" fontId="20" fillId="0" borderId="3" xfId="0" applyNumberFormat="1" applyFont="1" applyBorder="1" applyAlignment="1">
      <alignment horizontal="right"/>
    </xf>
    <xf numFmtId="0" fontId="0" fillId="3" borderId="0" xfId="0" applyFill="1" applyBorder="1" applyAlignment="1">
      <alignment horizontal="center"/>
    </xf>
    <xf numFmtId="0" fontId="0" fillId="3" borderId="40" xfId="0" applyFill="1" applyBorder="1" applyAlignment="1">
      <alignment horizontal="center"/>
    </xf>
    <xf numFmtId="0" fontId="27" fillId="0" borderId="0" xfId="0" applyFont="1" applyBorder="1" applyAlignment="1">
      <alignment horizontal="center"/>
    </xf>
    <xf numFmtId="0" fontId="0" fillId="0" borderId="13" xfId="0" applyFill="1" applyBorder="1" applyAlignment="1">
      <alignment horizontal="left" vertical="center" wrapText="1"/>
    </xf>
    <xf numFmtId="0" fontId="0" fillId="0" borderId="10" xfId="0" applyFill="1" applyBorder="1" applyAlignment="1">
      <alignment horizontal="left" vertical="center" wrapText="1"/>
    </xf>
    <xf numFmtId="0" fontId="0" fillId="0" borderId="2" xfId="0" applyFill="1" applyBorder="1" applyAlignment="1">
      <alignment horizontal="left" vertical="center" wrapText="1"/>
    </xf>
    <xf numFmtId="0" fontId="0" fillId="0" borderId="6"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17" fillId="6" borderId="13" xfId="0" applyFont="1" applyFill="1" applyBorder="1" applyAlignment="1">
      <alignment horizontal="left" vertical="center" wrapText="1"/>
    </xf>
    <xf numFmtId="0" fontId="17" fillId="6" borderId="10" xfId="0" applyFont="1" applyFill="1" applyBorder="1" applyAlignment="1">
      <alignment horizontal="left" vertical="center" wrapText="1"/>
    </xf>
    <xf numFmtId="0" fontId="17" fillId="6" borderId="2" xfId="0" applyFont="1" applyFill="1" applyBorder="1" applyAlignment="1">
      <alignment horizontal="left" vertical="center" wrapText="1"/>
    </xf>
    <xf numFmtId="0" fontId="0" fillId="0" borderId="14"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3" xfId="0" applyFont="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cellXfs>
  <cellStyles count="4">
    <cellStyle name="Comma" xfId="1" builtinId="3"/>
    <cellStyle name="Hyperlink" xfId="2" builtinId="8"/>
    <cellStyle name="Normal" xfId="0" builtinId="0"/>
    <cellStyle name="Percent" xfId="3" builtinId="5"/>
  </cellStyles>
  <dxfs count="6">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numFmt numFmtId="2" formatCode="0.00"/>
      <alignment horizontal="general" vertical="top" textRotation="0" wrapText="1" indent="0" justifyLastLine="0" shrinkToFit="0" readingOrder="0"/>
    </dxf>
    <dxf>
      <font>
        <strike val="0"/>
        <outline val="0"/>
        <shadow val="0"/>
        <u val="none"/>
        <vertAlign val="baseline"/>
        <sz val="11"/>
        <color auto="1"/>
        <name val="Arial"/>
        <scheme val="minor"/>
      </font>
      <alignment horizontal="general" vertical="top" textRotation="0" wrapText="1" indent="0" justifyLastLine="0" shrinkToFit="0" readingOrder="0"/>
    </dxf>
    <dxf>
      <font>
        <b/>
        <i val="0"/>
        <strike val="0"/>
        <condense val="0"/>
        <extend val="0"/>
        <outline val="0"/>
        <shadow val="0"/>
        <u val="none"/>
        <vertAlign val="baseline"/>
        <sz val="11"/>
        <color auto="1"/>
        <name val="Arial"/>
        <scheme val="minor"/>
      </font>
      <numFmt numFmtId="2" formatCode="0.00"/>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pPr>
                <a:endParaRPr lang="en-US"/>
              </a:p>
            </c:txPr>
            <c:showLegendKey val="0"/>
            <c:showVal val="1"/>
            <c:showCatName val="0"/>
            <c:showSerName val="0"/>
            <c:showPercent val="0"/>
            <c:showBubbleSize val="0"/>
            <c:showLeaderLines val="0"/>
          </c:dLbls>
          <c:cat>
            <c:strRef>
              <c:f>'Drop Downs'!$C$4:$C$11</c:f>
              <c:strCache>
                <c:ptCount val="8"/>
                <c:pt idx="0">
                  <c:v>CET 1 Ratio at year end 2013 including retained earnings / losses of 2013 </c:v>
                </c:pt>
                <c:pt idx="1">
                  <c:v>Aggregated adjustments due to the outcome of the AQR</c:v>
                </c:pt>
                <c:pt idx="2">
                  <c:v> AQR adjusted CET1 Ratio </c:v>
                </c:pt>
                <c:pt idx="3">
                  <c:v>Aggregate adjustments due to the outcome of the baseline scenario of the joint EBA ECB Stress Test</c:v>
                </c:pt>
                <c:pt idx="4">
                  <c:v>Adjusted CET1 Ratio after Baseline Scenario</c:v>
                </c:pt>
                <c:pt idx="5">
                  <c:v> AQR adjusted CET1 Ratio </c:v>
                </c:pt>
                <c:pt idx="6">
                  <c:v>Aggregate adjustments due to the outcome of the adverse scenario of the joint EBA ECB Stress Test</c:v>
                </c:pt>
                <c:pt idx="7">
                  <c:v>Adjusted CET1 Ratio after Adverse Scenario</c:v>
                </c:pt>
              </c:strCache>
            </c:strRef>
          </c:cat>
          <c:val>
            <c:numRef>
              <c:f>'Drop Downs'!$Q$4:$Q$11</c:f>
              <c:numCache>
                <c:formatCode>0.00%</c:formatCode>
                <c:ptCount val="8"/>
                <c:pt idx="0">
                  <c:v>0.10186099999999999</c:v>
                </c:pt>
                <c:pt idx="2">
                  <c:v>6.9874811551929331E-2</c:v>
                </c:pt>
                <c:pt idx="4">
                  <c:v>6.0132850905619421E-2</c:v>
                </c:pt>
                <c:pt idx="5">
                  <c:v>6.9874811551929331E-2</c:v>
                </c:pt>
                <c:pt idx="7">
                  <c:v>-9.4191835810993052E-4</c:v>
                </c:pt>
              </c:numCache>
            </c:numRef>
          </c:val>
        </c:ser>
        <c:ser>
          <c:idx val="1"/>
          <c:order val="1"/>
          <c:tx>
            <c:v>ClearBar</c:v>
          </c:tx>
          <c:spPr>
            <a:noFill/>
          </c:spPr>
          <c:invertIfNegative val="0"/>
          <c:cat>
            <c:strRef>
              <c:f>'Drop Downs'!$C$4:$C$11</c:f>
              <c:strCache>
                <c:ptCount val="8"/>
                <c:pt idx="0">
                  <c:v>CET 1 Ratio at year end 2013 including retained earnings / losses of 2013 </c:v>
                </c:pt>
                <c:pt idx="1">
                  <c:v>Aggregated adjustments due to the outcome of the AQR</c:v>
                </c:pt>
                <c:pt idx="2">
                  <c:v> AQR adjusted CET1 Ratio </c:v>
                </c:pt>
                <c:pt idx="3">
                  <c:v>Aggregate adjustments due to the outcome of the baseline scenario of the joint EBA ECB Stress Test</c:v>
                </c:pt>
                <c:pt idx="4">
                  <c:v>Adjusted CET1 Ratio after Baseline Scenario</c:v>
                </c:pt>
                <c:pt idx="5">
                  <c:v> AQR adjusted CET1 Ratio </c:v>
                </c:pt>
                <c:pt idx="6">
                  <c:v>Aggregate adjustments due to the outcome of the adverse scenario of the joint EBA ECB Stress Test</c:v>
                </c:pt>
                <c:pt idx="7">
                  <c:v>Adjusted CET1 Ratio after Adverse Scenario</c:v>
                </c:pt>
              </c:strCache>
            </c:strRef>
          </c:cat>
          <c:val>
            <c:numRef>
              <c:f>'Drop Downs'!$S$4:$S$11</c:f>
              <c:numCache>
                <c:formatCode>0.00%</c:formatCode>
                <c:ptCount val="8"/>
                <c:pt idx="1">
                  <c:v>6.9874811551929331E-2</c:v>
                </c:pt>
                <c:pt idx="3">
                  <c:v>6.0132850905619421E-2</c:v>
                </c:pt>
                <c:pt idx="6">
                  <c:v>0</c:v>
                </c:pt>
              </c:numCache>
            </c:numRef>
          </c:val>
        </c:ser>
        <c:ser>
          <c:idx val="2"/>
          <c:order val="2"/>
          <c:tx>
            <c:v>RedAboveLine</c:v>
          </c:tx>
          <c:spPr>
            <a:solidFill>
              <a:schemeClr val="accent2"/>
            </a:solidFill>
          </c:spPr>
          <c:invertIfNegative val="0"/>
          <c:dLbls>
            <c:dLbl>
              <c:idx val="6"/>
              <c:layout/>
              <c:tx>
                <c:rich>
                  <a:bodyPr/>
                  <a:lstStyle/>
                  <a:p>
                    <a:r>
                      <a:rPr lang="en-US"/>
                      <a:t>6.87%</a:t>
                    </a:r>
                  </a:p>
                </c:rich>
              </c:tx>
              <c:dLblPos val="ctr"/>
              <c:showLegendKey val="0"/>
              <c:showVal val="0"/>
              <c:showCatName val="0"/>
              <c:showSerName val="0"/>
              <c:showPercent val="0"/>
              <c:showBubbleSize val="0"/>
            </c:dLbl>
            <c:txPr>
              <a:bodyPr/>
              <a:lstStyle/>
              <a:p>
                <a:pPr>
                  <a:defRPr sz="800"/>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2013 including retained earnings / losses of 2013 </c:v>
                </c:pt>
                <c:pt idx="1">
                  <c:v>Aggregated adjustments due to the outcome of the AQR</c:v>
                </c:pt>
                <c:pt idx="2">
                  <c:v> AQR adjusted CET1 Ratio </c:v>
                </c:pt>
                <c:pt idx="3">
                  <c:v>Aggregate adjustments due to the outcome of the baseline scenario of the joint EBA ECB Stress Test</c:v>
                </c:pt>
                <c:pt idx="4">
                  <c:v>Adjusted CET1 Ratio after Baseline Scenario</c:v>
                </c:pt>
                <c:pt idx="5">
                  <c:v> AQR adjusted CET1 Ratio </c:v>
                </c:pt>
                <c:pt idx="6">
                  <c:v>Aggregate adjustments due to the outcome of the adverse scenario of the joint EBA ECB Stress Test</c:v>
                </c:pt>
                <c:pt idx="7">
                  <c:v>Adjusted CET1 Ratio after Adverse Scenario</c:v>
                </c:pt>
              </c:strCache>
            </c:strRef>
          </c:cat>
          <c:val>
            <c:numRef>
              <c:f>'Drop Downs'!$U$4:$U$11</c:f>
              <c:numCache>
                <c:formatCode>0.00%</c:formatCode>
                <c:ptCount val="8"/>
                <c:pt idx="1">
                  <c:v>3.1986188448070663E-2</c:v>
                </c:pt>
                <c:pt idx="3">
                  <c:v>9.7419606463099093E-3</c:v>
                </c:pt>
                <c:pt idx="6">
                  <c:v>6.9874811551929331E-2</c:v>
                </c:pt>
              </c:numCache>
            </c:numRef>
          </c:val>
        </c:ser>
        <c:ser>
          <c:idx val="3"/>
          <c:order val="3"/>
          <c:tx>
            <c:v>RedBelowLine</c:v>
          </c:tx>
          <c:spPr>
            <a:solidFill>
              <a:schemeClr val="accent2"/>
            </a:solidFill>
          </c:spPr>
          <c:invertIfNegative val="0"/>
          <c:cat>
            <c:strRef>
              <c:f>'Drop Downs'!$C$4:$C$11</c:f>
              <c:strCache>
                <c:ptCount val="8"/>
                <c:pt idx="0">
                  <c:v>CET 1 Ratio at year end 2013 including retained earnings / losses of 2013 </c:v>
                </c:pt>
                <c:pt idx="1">
                  <c:v>Aggregated adjustments due to the outcome of the AQR</c:v>
                </c:pt>
                <c:pt idx="2">
                  <c:v> AQR adjusted CET1 Ratio </c:v>
                </c:pt>
                <c:pt idx="3">
                  <c:v>Aggregate adjustments due to the outcome of the baseline scenario of the joint EBA ECB Stress Test</c:v>
                </c:pt>
                <c:pt idx="4">
                  <c:v>Adjusted CET1 Ratio after Baseline Scenario</c:v>
                </c:pt>
                <c:pt idx="5">
                  <c:v> AQR adjusted CET1 Ratio </c:v>
                </c:pt>
                <c:pt idx="6">
                  <c:v>Aggregate adjustments due to the outcome of the adverse scenario of the joint EBA ECB Stress Test</c:v>
                </c:pt>
                <c:pt idx="7">
                  <c:v>Adjusted CET1 Ratio after Adverse Scenario</c:v>
                </c:pt>
              </c:strCache>
            </c:strRef>
          </c:cat>
          <c:val>
            <c:numRef>
              <c:f>'Drop Downs'!$T$4:$T$11</c:f>
              <c:numCache>
                <c:formatCode>0.00%</c:formatCode>
                <c:ptCount val="8"/>
                <c:pt idx="1">
                  <c:v>0</c:v>
                </c:pt>
                <c:pt idx="3">
                  <c:v>0</c:v>
                </c:pt>
                <c:pt idx="6">
                  <c:v>-9.4191835810993052E-4</c:v>
                </c:pt>
              </c:numCache>
            </c:numRef>
          </c:val>
        </c:ser>
        <c:dLbls>
          <c:showLegendKey val="0"/>
          <c:showVal val="0"/>
          <c:showCatName val="0"/>
          <c:showSerName val="0"/>
          <c:showPercent val="0"/>
          <c:showBubbleSize val="0"/>
        </c:dLbls>
        <c:gapWidth val="150"/>
        <c:overlap val="100"/>
        <c:axId val="97370496"/>
        <c:axId val="97372800"/>
      </c:barChart>
      <c:catAx>
        <c:axId val="97370496"/>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7372800"/>
        <c:crosses val="autoZero"/>
        <c:auto val="1"/>
        <c:lblAlgn val="ctr"/>
        <c:lblOffset val="100"/>
        <c:noMultiLvlLbl val="0"/>
      </c:catAx>
      <c:valAx>
        <c:axId val="97372800"/>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370496"/>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30</xdr:row>
      <xdr:rowOff>66675</xdr:rowOff>
    </xdr:from>
    <xdr:to>
      <xdr:col>1</xdr:col>
      <xdr:colOff>2876550</xdr:colOff>
      <xdr:row>52</xdr:row>
      <xdr:rowOff>66675</xdr:rowOff>
    </xdr:to>
    <xdr:pic>
      <xdr:nvPicPr>
        <xdr:cNvPr id="50797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6306800"/>
          <a:ext cx="8191500" cy="501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39</xdr:row>
      <xdr:rowOff>219075</xdr:rowOff>
    </xdr:from>
    <xdr:to>
      <xdr:col>15</xdr:col>
      <xdr:colOff>733425</xdr:colOff>
      <xdr:row>56</xdr:row>
      <xdr:rowOff>114300</xdr:rowOff>
    </xdr:to>
    <xdr:graphicFrame macro="">
      <xdr:nvGraphicFramePr>
        <xdr:cNvPr id="575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179626</xdr:colOff>
      <xdr:row>39</xdr:row>
      <xdr:rowOff>28575</xdr:rowOff>
    </xdr:from>
    <xdr:to>
      <xdr:col>8</xdr:col>
      <xdr:colOff>613067</xdr:colOff>
      <xdr:row>39</xdr:row>
      <xdr:rowOff>222003</xdr:rowOff>
    </xdr:to>
    <xdr:sp macro="" textlink="">
      <xdr:nvSpPr>
        <xdr:cNvPr id="8" name="TextBox 7"/>
        <xdr:cNvSpPr txBox="1"/>
      </xdr:nvSpPr>
      <xdr:spPr bwMode="auto">
        <a:xfrm>
          <a:off x="4633385" y="13823403"/>
          <a:ext cx="1799785" cy="193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Baseline</a:t>
          </a:r>
        </a:p>
      </xdr:txBody>
    </xdr:sp>
    <xdr:clientData/>
  </xdr:twoCellAnchor>
  <xdr:twoCellAnchor>
    <xdr:from>
      <xdr:col>11</xdr:col>
      <xdr:colOff>413120</xdr:colOff>
      <xdr:row>39</xdr:row>
      <xdr:rowOff>28575</xdr:rowOff>
    </xdr:from>
    <xdr:to>
      <xdr:col>15</xdr:col>
      <xdr:colOff>143020</xdr:colOff>
      <xdr:row>39</xdr:row>
      <xdr:rowOff>222003</xdr:rowOff>
    </xdr:to>
    <xdr:sp macro="" textlink="">
      <xdr:nvSpPr>
        <xdr:cNvPr id="15" name="TextBox 14"/>
        <xdr:cNvSpPr txBox="1"/>
      </xdr:nvSpPr>
      <xdr:spPr bwMode="auto">
        <a:xfrm>
          <a:off x="7461620" y="13823403"/>
          <a:ext cx="1818831" cy="193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t>Overview Adverse</a:t>
          </a:r>
        </a:p>
      </xdr:txBody>
    </xdr:sp>
    <xdr:clientData/>
  </xdr:twoCellAnchor>
  <xdr:twoCellAnchor>
    <xdr:from>
      <xdr:col>3</xdr:col>
      <xdr:colOff>18962</xdr:colOff>
      <xdr:row>39</xdr:row>
      <xdr:rowOff>28575</xdr:rowOff>
    </xdr:from>
    <xdr:to>
      <xdr:col>5</xdr:col>
      <xdr:colOff>215259</xdr:colOff>
      <xdr:row>39</xdr:row>
      <xdr:rowOff>222003</xdr:rowOff>
    </xdr:to>
    <xdr:sp macro="" textlink="">
      <xdr:nvSpPr>
        <xdr:cNvPr id="16" name="TextBox 15"/>
        <xdr:cNvSpPr txBox="1"/>
      </xdr:nvSpPr>
      <xdr:spPr bwMode="auto">
        <a:xfrm>
          <a:off x="2167014" y="13823403"/>
          <a:ext cx="1818831" cy="193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t>Overview AQR</a:t>
          </a:r>
        </a:p>
      </xdr:txBody>
    </xdr:sp>
    <xdr:clientData/>
  </xdr:twoCellAnchor>
  <xdr:twoCellAnchor editAs="absolute">
    <xdr:from>
      <xdr:col>10</xdr:col>
      <xdr:colOff>303218</xdr:colOff>
      <xdr:row>39</xdr:row>
      <xdr:rowOff>223003</xdr:rowOff>
    </xdr:from>
    <xdr:to>
      <xdr:col>10</xdr:col>
      <xdr:colOff>303218</xdr:colOff>
      <xdr:row>54</xdr:row>
      <xdr:rowOff>173677</xdr:rowOff>
    </xdr:to>
    <xdr:cxnSp macro="">
      <xdr:nvCxnSpPr>
        <xdr:cNvPr id="14" name="Straight Connector 13"/>
        <xdr:cNvCxnSpPr/>
      </xdr:nvCxnSpPr>
      <xdr:spPr bwMode="auto">
        <a:xfrm>
          <a:off x="6951011" y="14017831"/>
          <a:ext cx="0" cy="2795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xdr:colOff>
      <xdr:row>39</xdr:row>
      <xdr:rowOff>28575</xdr:rowOff>
    </xdr:from>
    <xdr:to>
      <xdr:col>2</xdr:col>
      <xdr:colOff>38100</xdr:colOff>
      <xdr:row>53</xdr:row>
      <xdr:rowOff>161925</xdr:rowOff>
    </xdr:to>
    <xdr:cxnSp macro="">
      <xdr:nvCxnSpPr>
        <xdr:cNvPr id="9" name="Straight Connector 8"/>
        <xdr:cNvCxnSpPr/>
      </xdr:nvCxnSpPr>
      <xdr:spPr bwMode="auto">
        <a:xfrm>
          <a:off x="1809750" y="13801725"/>
          <a:ext cx="0" cy="2752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403066</xdr:colOff>
      <xdr:row>39</xdr:row>
      <xdr:rowOff>217747</xdr:rowOff>
    </xdr:from>
    <xdr:to>
      <xdr:col>5</xdr:col>
      <xdr:colOff>403066</xdr:colOff>
      <xdr:row>54</xdr:row>
      <xdr:rowOff>168421</xdr:rowOff>
    </xdr:to>
    <xdr:cxnSp macro="">
      <xdr:nvCxnSpPr>
        <xdr:cNvPr id="10" name="Straight Connector 9"/>
        <xdr:cNvCxnSpPr/>
      </xdr:nvCxnSpPr>
      <xdr:spPr bwMode="auto">
        <a:xfrm>
          <a:off x="4173652" y="14012575"/>
          <a:ext cx="0" cy="27950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183940</xdr:colOff>
      <xdr:row>19</xdr:row>
      <xdr:rowOff>2186</xdr:rowOff>
    </xdr:from>
    <xdr:to>
      <xdr:col>1</xdr:col>
      <xdr:colOff>183940</xdr:colOff>
      <xdr:row>21</xdr:row>
      <xdr:rowOff>69421</xdr:rowOff>
    </xdr:to>
    <xdr:cxnSp macro="">
      <xdr:nvCxnSpPr>
        <xdr:cNvPr id="2" name="Straight Arrow Connector 1"/>
        <xdr:cNvCxnSpPr/>
      </xdr:nvCxnSpPr>
      <xdr:spPr>
        <a:xfrm>
          <a:off x="1746040" y="4993286"/>
          <a:ext cx="0" cy="524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994647" y="4545106"/>
          <a:ext cx="807384"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ables/table1.xml><?xml version="1.0" encoding="utf-8"?>
<table xmlns="http://schemas.openxmlformats.org/spreadsheetml/2006/main" id="8" name="Table2" displayName="Table2" ref="A19:D25" totalsRowShown="0" headerRowDxfId="5" dataDxfId="4">
  <tableColumns count="4">
    <tableColumn id="1" name="Section" dataDxfId="3"/>
    <tableColumn id="2" name="Contents" dataDxfId="2"/>
    <tableColumn id="3" name="Key fields" dataDxfId="1"/>
    <tableColumn id="4" name="Note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ba.europa.eu/documents/10180/359626/Annex+XI_Instructions_Leverage.docx/95548c57-eb8c-424c-b7ce-14093a92c1b0" TargetMode="External"/><Relationship Id="rId1" Type="http://schemas.openxmlformats.org/officeDocument/2006/relationships/hyperlink" Target="http://www.eba.europa.eu/documents/10180/359626/Annex+X+-+Leverage+ratio+templates.xlsx/a1a3b5d0-4da3-458c-984d-6a756659146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1:E56"/>
  <sheetViews>
    <sheetView showGridLines="0" tabSelected="1" zoomScale="70" zoomScaleNormal="70" workbookViewId="0">
      <selection activeCell="A10" sqref="A10:D10"/>
    </sheetView>
  </sheetViews>
  <sheetFormatPr defaultRowHeight="14.25" x14ac:dyDescent="0.2"/>
  <cols>
    <col min="1" max="1" width="76.625" style="226" customWidth="1"/>
    <col min="2" max="2" width="45.25" style="226" customWidth="1"/>
    <col min="3" max="3" width="46.125" style="226" customWidth="1"/>
    <col min="4" max="4" width="88.625" style="226" customWidth="1"/>
    <col min="5" max="5" width="62.25" style="250" customWidth="1"/>
    <col min="6" max="16384" width="9" style="250"/>
  </cols>
  <sheetData>
    <row r="1" spans="1:5" ht="20.25" x14ac:dyDescent="0.3">
      <c r="A1" s="224" t="s">
        <v>362</v>
      </c>
      <c r="B1" s="225"/>
      <c r="C1" s="225"/>
      <c r="D1" s="225"/>
    </row>
    <row r="2" spans="1:5" ht="20.25" x14ac:dyDescent="0.3">
      <c r="A2" s="224"/>
      <c r="B2" s="225"/>
      <c r="C2" s="225"/>
      <c r="D2" s="225"/>
    </row>
    <row r="3" spans="1:5" x14ac:dyDescent="0.2">
      <c r="A3" s="226" t="s">
        <v>415</v>
      </c>
    </row>
    <row r="4" spans="1:5" x14ac:dyDescent="0.2">
      <c r="A4" s="226" t="s">
        <v>329</v>
      </c>
    </row>
    <row r="5" spans="1:5" x14ac:dyDescent="0.2">
      <c r="A5" s="226" t="s">
        <v>330</v>
      </c>
    </row>
    <row r="7" spans="1:5" ht="15" x14ac:dyDescent="0.25">
      <c r="A7" s="227" t="s">
        <v>331</v>
      </c>
    </row>
    <row r="9" spans="1:5" ht="15" x14ac:dyDescent="0.25">
      <c r="A9" s="228" t="s">
        <v>376</v>
      </c>
    </row>
    <row r="10" spans="1:5" ht="220.5" customHeight="1" x14ac:dyDescent="0.2">
      <c r="A10" s="275" t="s">
        <v>425</v>
      </c>
      <c r="B10" s="276"/>
      <c r="C10" s="276"/>
      <c r="D10" s="277"/>
      <c r="E10" s="252"/>
    </row>
    <row r="11" spans="1:5" ht="12" customHeight="1" x14ac:dyDescent="0.2">
      <c r="A11" s="229"/>
    </row>
    <row r="12" spans="1:5" ht="20.25" x14ac:dyDescent="0.3">
      <c r="A12" s="224" t="s">
        <v>332</v>
      </c>
      <c r="B12" s="225"/>
      <c r="C12" s="225"/>
      <c r="D12" s="225"/>
    </row>
    <row r="13" spans="1:5" ht="86.25" x14ac:dyDescent="0.2">
      <c r="A13" s="230" t="s">
        <v>367</v>
      </c>
    </row>
    <row r="14" spans="1:5" ht="72" x14ac:dyDescent="0.2">
      <c r="A14" s="230" t="s">
        <v>333</v>
      </c>
      <c r="B14" s="250"/>
    </row>
    <row r="15" spans="1:5" ht="57.75" x14ac:dyDescent="0.2">
      <c r="A15" s="230" t="s">
        <v>368</v>
      </c>
      <c r="B15" s="250"/>
    </row>
    <row r="16" spans="1:5" x14ac:dyDescent="0.2">
      <c r="A16" s="230"/>
      <c r="B16" s="250"/>
    </row>
    <row r="17" spans="1:4" ht="20.25" x14ac:dyDescent="0.3">
      <c r="A17" s="224" t="s">
        <v>334</v>
      </c>
      <c r="B17" s="225"/>
      <c r="C17" s="225"/>
      <c r="D17" s="225"/>
    </row>
    <row r="19" spans="1:4" ht="15" x14ac:dyDescent="0.25">
      <c r="A19" s="231" t="s">
        <v>335</v>
      </c>
      <c r="B19" s="231" t="s">
        <v>336</v>
      </c>
      <c r="C19" s="231" t="s">
        <v>337</v>
      </c>
      <c r="D19" s="231" t="s">
        <v>338</v>
      </c>
    </row>
    <row r="20" spans="1:4" ht="72.75" x14ac:dyDescent="0.2">
      <c r="A20" s="232" t="s">
        <v>339</v>
      </c>
      <c r="B20" s="233" t="s">
        <v>340</v>
      </c>
      <c r="C20" s="233" t="s">
        <v>341</v>
      </c>
      <c r="D20" s="234" t="s">
        <v>342</v>
      </c>
    </row>
    <row r="21" spans="1:4" ht="60" x14ac:dyDescent="0.2">
      <c r="A21" s="235" t="s">
        <v>343</v>
      </c>
      <c r="B21" s="236" t="s">
        <v>369</v>
      </c>
      <c r="C21" s="236" t="s">
        <v>344</v>
      </c>
      <c r="D21" s="237" t="s">
        <v>377</v>
      </c>
    </row>
    <row r="22" spans="1:4" ht="84.75" customHeight="1" x14ac:dyDescent="0.2">
      <c r="A22" s="232" t="s">
        <v>345</v>
      </c>
      <c r="B22" s="233" t="s">
        <v>346</v>
      </c>
      <c r="C22" s="233"/>
      <c r="D22" s="234" t="s">
        <v>347</v>
      </c>
    </row>
    <row r="23" spans="1:4" ht="118.5" x14ac:dyDescent="0.2">
      <c r="A23" s="238" t="s">
        <v>104</v>
      </c>
      <c r="B23" s="236" t="s">
        <v>348</v>
      </c>
      <c r="C23" s="251" t="s">
        <v>370</v>
      </c>
      <c r="D23" s="237" t="s">
        <v>349</v>
      </c>
    </row>
    <row r="24" spans="1:4" ht="128.25" customHeight="1" x14ac:dyDescent="0.2">
      <c r="A24" s="239" t="s">
        <v>131</v>
      </c>
      <c r="B24" s="233" t="s">
        <v>350</v>
      </c>
      <c r="C24" s="234" t="s">
        <v>351</v>
      </c>
      <c r="D24" s="234" t="s">
        <v>378</v>
      </c>
    </row>
    <row r="25" spans="1:4" ht="68.25" customHeight="1" x14ac:dyDescent="0.2">
      <c r="A25" s="240" t="s">
        <v>352</v>
      </c>
      <c r="B25" s="241" t="s">
        <v>353</v>
      </c>
      <c r="C25" s="241"/>
      <c r="D25" s="242" t="s">
        <v>354</v>
      </c>
    </row>
    <row r="26" spans="1:4" x14ac:dyDescent="0.2">
      <c r="A26" s="230"/>
      <c r="B26" s="230"/>
      <c r="C26" s="230"/>
      <c r="D26" s="230"/>
    </row>
    <row r="27" spans="1:4" x14ac:dyDescent="0.2">
      <c r="A27" s="230"/>
      <c r="B27" s="230"/>
      <c r="C27" s="230"/>
      <c r="D27" s="230"/>
    </row>
    <row r="28" spans="1:4" ht="20.25" x14ac:dyDescent="0.3">
      <c r="A28" s="224" t="s">
        <v>355</v>
      </c>
      <c r="B28" s="225"/>
      <c r="C28" s="225"/>
      <c r="D28" s="225"/>
    </row>
    <row r="29" spans="1:4" x14ac:dyDescent="0.2">
      <c r="A29" s="230"/>
      <c r="B29" s="230"/>
      <c r="C29" s="230"/>
      <c r="D29" s="230"/>
    </row>
    <row r="30" spans="1:4" ht="9" customHeight="1" x14ac:dyDescent="0.2"/>
    <row r="32" spans="1:4" ht="15.75" customHeight="1" x14ac:dyDescent="0.2"/>
    <row r="33" spans="3:4" ht="5.25" customHeight="1" x14ac:dyDescent="0.2">
      <c r="C33" s="230"/>
      <c r="D33" s="230"/>
    </row>
    <row r="34" spans="3:4" ht="46.5" customHeight="1" x14ac:dyDescent="0.2">
      <c r="C34" s="273" t="s">
        <v>356</v>
      </c>
      <c r="D34" s="273"/>
    </row>
    <row r="35" spans="3:4" ht="12" customHeight="1" x14ac:dyDescent="0.2">
      <c r="C35" s="249"/>
      <c r="D35" s="243"/>
    </row>
    <row r="36" spans="3:4" ht="15" x14ac:dyDescent="0.2">
      <c r="C36" s="249"/>
      <c r="D36" s="243"/>
    </row>
    <row r="37" spans="3:4" ht="15" x14ac:dyDescent="0.2">
      <c r="C37" s="273" t="s">
        <v>357</v>
      </c>
      <c r="D37" s="273"/>
    </row>
    <row r="38" spans="3:4" ht="21.75" customHeight="1" x14ac:dyDescent="0.2"/>
    <row r="39" spans="3:4" ht="15" x14ac:dyDescent="0.2">
      <c r="C39" s="249"/>
      <c r="D39" s="243"/>
    </row>
    <row r="40" spans="3:4" ht="13.5" customHeight="1" x14ac:dyDescent="0.2">
      <c r="C40" s="273" t="s">
        <v>358</v>
      </c>
      <c r="D40" s="273"/>
    </row>
    <row r="42" spans="3:4" ht="8.25" customHeight="1" x14ac:dyDescent="0.2">
      <c r="C42" s="249"/>
      <c r="D42" s="243"/>
    </row>
    <row r="43" spans="3:4" ht="34.5" customHeight="1" x14ac:dyDescent="0.2">
      <c r="C43" s="273" t="s">
        <v>371</v>
      </c>
      <c r="D43" s="273"/>
    </row>
    <row r="44" spans="3:4" ht="21" customHeight="1" x14ac:dyDescent="0.2">
      <c r="C44" s="274" t="s">
        <v>359</v>
      </c>
      <c r="D44" s="274"/>
    </row>
    <row r="45" spans="3:4" ht="18.75" customHeight="1" x14ac:dyDescent="0.2"/>
    <row r="46" spans="3:4" ht="15" x14ac:dyDescent="0.2">
      <c r="C46" s="273" t="s">
        <v>360</v>
      </c>
      <c r="D46" s="273"/>
    </row>
    <row r="47" spans="3:4" ht="15" x14ac:dyDescent="0.2">
      <c r="C47" s="249"/>
      <c r="D47" s="243"/>
    </row>
    <row r="48" spans="3:4" ht="11.25" customHeight="1" x14ac:dyDescent="0.2"/>
    <row r="49" spans="1:4" ht="30" customHeight="1" x14ac:dyDescent="0.2">
      <c r="C49" s="273" t="s">
        <v>372</v>
      </c>
      <c r="D49" s="273"/>
    </row>
    <row r="50" spans="1:4" x14ac:dyDescent="0.2">
      <c r="C50" s="274" t="s">
        <v>373</v>
      </c>
      <c r="D50" s="274"/>
    </row>
    <row r="51" spans="1:4" ht="23.25" customHeight="1" x14ac:dyDescent="0.2"/>
    <row r="52" spans="1:4" ht="15" x14ac:dyDescent="0.2">
      <c r="C52" s="273" t="s">
        <v>361</v>
      </c>
      <c r="D52" s="273"/>
    </row>
    <row r="53" spans="1:4" ht="6.75" customHeight="1" x14ac:dyDescent="0.2">
      <c r="C53" s="249"/>
      <c r="D53" s="243"/>
    </row>
    <row r="54" spans="1:4" ht="15" x14ac:dyDescent="0.2">
      <c r="A54" s="262" t="s">
        <v>403</v>
      </c>
      <c r="C54" s="249"/>
      <c r="D54" s="243"/>
    </row>
    <row r="56" spans="1:4" x14ac:dyDescent="0.2">
      <c r="C56" s="230"/>
      <c r="D56" s="230"/>
    </row>
  </sheetData>
  <mergeCells count="10">
    <mergeCell ref="C46:D46"/>
    <mergeCell ref="C49:D49"/>
    <mergeCell ref="C50:D50"/>
    <mergeCell ref="C52:D52"/>
    <mergeCell ref="A10:D10"/>
    <mergeCell ref="C34:D34"/>
    <mergeCell ref="C37:D37"/>
    <mergeCell ref="C40:D40"/>
    <mergeCell ref="C43:D43"/>
    <mergeCell ref="C44:D44"/>
  </mergeCells>
  <printOptions horizontalCentered="1"/>
  <pageMargins left="0.70866141732283472" right="0.70866141732283472" top="0.74803149606299213" bottom="0.74803149606299213" header="0.31496062992125984" footer="0.31496062992125984"/>
  <pageSetup paperSize="8" scale="45"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topLeftCell="A17" zoomScale="70" zoomScaleNormal="100" zoomScaleSheetLayoutView="70" workbookViewId="0">
      <selection activeCell="K30" sqref="K30:L30"/>
    </sheetView>
  </sheetViews>
  <sheetFormatPr defaultRowHeight="14.25" x14ac:dyDescent="0.2"/>
  <cols>
    <col min="1" max="1" width="9" style="20"/>
    <col min="2" max="2" width="14.25" style="20" customWidth="1"/>
    <col min="3" max="3" width="5" style="20" customWidth="1"/>
    <col min="4" max="4" width="4.625" style="20" customWidth="1"/>
    <col min="5" max="5" width="16.625" style="20" customWidth="1"/>
    <col min="6" max="6" width="9" style="20" customWidth="1"/>
    <col min="7" max="9" width="9" style="20"/>
    <col min="10" max="10" width="1.875" style="20" customWidth="1"/>
    <col min="11" max="11" width="5.25" style="20" customWidth="1"/>
    <col min="12" max="12" width="6.25" style="20" customWidth="1"/>
    <col min="13" max="13" width="1.5" style="20" customWidth="1"/>
    <col min="14" max="14" width="6.25" style="20" customWidth="1"/>
    <col min="15" max="15" width="13.375" style="20" customWidth="1"/>
    <col min="16" max="16" width="12.625" style="20" customWidth="1"/>
    <col min="17" max="16384" width="9" style="20"/>
  </cols>
  <sheetData>
    <row r="1" spans="3:17" ht="15" thickBot="1" x14ac:dyDescent="0.25"/>
    <row r="2" spans="3:17" ht="26.25" customHeight="1" thickBot="1" x14ac:dyDescent="0.25">
      <c r="C2" s="289" t="s">
        <v>303</v>
      </c>
      <c r="D2" s="290"/>
      <c r="E2" s="290"/>
      <c r="F2" s="290"/>
      <c r="G2" s="290"/>
      <c r="H2" s="290"/>
      <c r="I2" s="290"/>
      <c r="J2" s="290"/>
      <c r="K2" s="290"/>
      <c r="L2" s="290"/>
      <c r="M2" s="290"/>
      <c r="N2" s="290"/>
      <c r="O2" s="290"/>
      <c r="P2" s="291"/>
      <c r="Q2" s="197"/>
    </row>
    <row r="3" spans="3:17" ht="15.75" thickBot="1" x14ac:dyDescent="0.3">
      <c r="C3" s="325"/>
      <c r="D3" s="325"/>
      <c r="E3" s="325"/>
      <c r="F3" s="2"/>
      <c r="G3" s="1"/>
      <c r="H3" s="1"/>
      <c r="I3" s="1"/>
      <c r="J3" s="1"/>
      <c r="K3" s="1"/>
      <c r="L3" s="1"/>
      <c r="M3" s="1"/>
      <c r="N3" s="170"/>
      <c r="O3" s="301" t="s">
        <v>211</v>
      </c>
      <c r="P3" s="302"/>
      <c r="Q3" s="4"/>
    </row>
    <row r="4" spans="3:17" s="64" customFormat="1" ht="20.100000000000001" customHeight="1" thickBot="1" x14ac:dyDescent="0.25">
      <c r="C4" s="66"/>
      <c r="D4" s="292" t="s">
        <v>0</v>
      </c>
      <c r="E4" s="292"/>
      <c r="F4" s="205"/>
      <c r="G4" s="293" t="s">
        <v>413</v>
      </c>
      <c r="H4" s="294"/>
      <c r="I4" s="293" t="s">
        <v>414</v>
      </c>
      <c r="J4" s="295"/>
      <c r="K4" s="295"/>
      <c r="L4" s="295"/>
      <c r="M4" s="295"/>
      <c r="N4" s="295"/>
      <c r="O4" s="295"/>
      <c r="P4" s="294"/>
      <c r="Q4" s="204"/>
    </row>
    <row r="5" spans="3:17" ht="8.25" customHeight="1" x14ac:dyDescent="0.2">
      <c r="C5" s="4"/>
      <c r="D5" s="4"/>
      <c r="E5" s="4"/>
      <c r="F5" s="4"/>
      <c r="G5" s="4"/>
      <c r="H5" s="4"/>
      <c r="I5" s="4"/>
      <c r="J5" s="4"/>
      <c r="K5" s="4"/>
      <c r="L5" s="4"/>
      <c r="M5" s="4"/>
      <c r="N5" s="4"/>
      <c r="O5" s="4"/>
      <c r="P5" s="4"/>
      <c r="Q5" s="4"/>
    </row>
    <row r="6" spans="3:17" s="64" customFormat="1" ht="30" customHeight="1" x14ac:dyDescent="0.2">
      <c r="C6" s="163">
        <v>1</v>
      </c>
      <c r="D6" s="303" t="s">
        <v>220</v>
      </c>
      <c r="E6" s="304"/>
      <c r="F6" s="304"/>
      <c r="G6" s="304"/>
      <c r="H6" s="304"/>
      <c r="I6" s="304"/>
      <c r="J6" s="304"/>
      <c r="K6" s="304"/>
      <c r="L6" s="304"/>
      <c r="M6" s="304"/>
      <c r="N6" s="304"/>
      <c r="O6" s="304"/>
      <c r="P6" s="304"/>
      <c r="Q6" s="191"/>
    </row>
    <row r="7" spans="3:17" s="64" customFormat="1" ht="24.95" customHeight="1" x14ac:dyDescent="0.2">
      <c r="C7" s="164" t="s">
        <v>218</v>
      </c>
      <c r="D7" s="306" t="s">
        <v>219</v>
      </c>
      <c r="E7" s="307"/>
      <c r="F7" s="307"/>
      <c r="G7" s="307"/>
      <c r="H7" s="307"/>
      <c r="I7" s="307"/>
      <c r="J7" s="307"/>
      <c r="K7" s="307"/>
      <c r="L7" s="307"/>
      <c r="M7" s="307"/>
      <c r="N7" s="307"/>
      <c r="O7" s="307"/>
      <c r="P7" s="307"/>
      <c r="Q7" s="191"/>
    </row>
    <row r="8" spans="3:17" s="64" customFormat="1" ht="15" thickBot="1" x14ac:dyDescent="0.25">
      <c r="C8" s="192"/>
      <c r="D8" s="189"/>
      <c r="E8" s="189"/>
      <c r="F8" s="189"/>
      <c r="G8" s="66"/>
      <c r="H8" s="66"/>
      <c r="I8" s="66"/>
      <c r="J8" s="66"/>
      <c r="K8" s="66"/>
      <c r="L8" s="191"/>
      <c r="M8" s="191"/>
      <c r="N8" s="191"/>
      <c r="O8" s="66"/>
      <c r="P8" s="66" t="s">
        <v>39</v>
      </c>
      <c r="Q8" s="191"/>
    </row>
    <row r="9" spans="3:17" s="64" customFormat="1" ht="30" customHeight="1" thickBot="1" x14ac:dyDescent="0.25">
      <c r="C9" s="192" t="s">
        <v>1</v>
      </c>
      <c r="D9" s="292" t="s">
        <v>184</v>
      </c>
      <c r="E9" s="292"/>
      <c r="F9" s="292"/>
      <c r="G9" s="292"/>
      <c r="H9" s="292"/>
      <c r="I9" s="292"/>
      <c r="J9" s="292"/>
      <c r="K9" s="292"/>
      <c r="L9" s="292"/>
      <c r="M9" s="292"/>
      <c r="N9" s="292"/>
      <c r="O9" s="66" t="s">
        <v>77</v>
      </c>
      <c r="P9" s="196">
        <v>199105.905787</v>
      </c>
      <c r="Q9" s="191"/>
    </row>
    <row r="10" spans="3:17" s="64" customFormat="1" ht="30" customHeight="1" thickBot="1" x14ac:dyDescent="0.25">
      <c r="C10" s="192" t="s">
        <v>2</v>
      </c>
      <c r="D10" s="292" t="s">
        <v>190</v>
      </c>
      <c r="E10" s="292"/>
      <c r="F10" s="292"/>
      <c r="G10" s="292"/>
      <c r="H10" s="292"/>
      <c r="I10" s="292"/>
      <c r="J10" s="292"/>
      <c r="K10" s="292"/>
      <c r="L10" s="292"/>
      <c r="M10" s="292"/>
      <c r="N10" s="292"/>
      <c r="O10" s="66" t="s">
        <v>77</v>
      </c>
      <c r="P10" s="196">
        <v>-1439.0433720000001</v>
      </c>
      <c r="Q10" s="191"/>
    </row>
    <row r="11" spans="3:17" s="64" customFormat="1" ht="39.950000000000003" customHeight="1" thickBot="1" x14ac:dyDescent="0.25">
      <c r="C11" s="192" t="s">
        <v>3</v>
      </c>
      <c r="D11" s="305" t="s">
        <v>221</v>
      </c>
      <c r="E11" s="305"/>
      <c r="F11" s="305"/>
      <c r="G11" s="305"/>
      <c r="H11" s="305"/>
      <c r="I11" s="305"/>
      <c r="J11" s="305"/>
      <c r="K11" s="305"/>
      <c r="L11" s="305"/>
      <c r="M11" s="305"/>
      <c r="N11" s="305"/>
      <c r="O11" s="66" t="s">
        <v>77</v>
      </c>
      <c r="P11" s="196">
        <v>8504.5786119999993</v>
      </c>
      <c r="Q11" s="191"/>
    </row>
    <row r="12" spans="3:17" s="64" customFormat="1" ht="39.950000000000003" customHeight="1" thickBot="1" x14ac:dyDescent="0.25">
      <c r="C12" s="192" t="s">
        <v>49</v>
      </c>
      <c r="D12" s="305" t="s">
        <v>381</v>
      </c>
      <c r="E12" s="305"/>
      <c r="F12" s="305"/>
      <c r="G12" s="305"/>
      <c r="H12" s="305"/>
      <c r="I12" s="305"/>
      <c r="J12" s="305"/>
      <c r="K12" s="305"/>
      <c r="L12" s="305"/>
      <c r="M12" s="305"/>
      <c r="N12" s="305"/>
      <c r="O12" s="66" t="s">
        <v>77</v>
      </c>
      <c r="P12" s="196">
        <v>83492</v>
      </c>
      <c r="Q12" s="191"/>
    </row>
    <row r="13" spans="3:17" s="64" customFormat="1" ht="39.950000000000003" customHeight="1" thickBot="1" x14ac:dyDescent="0.25">
      <c r="C13" s="192" t="s">
        <v>4</v>
      </c>
      <c r="D13" s="305" t="s">
        <v>222</v>
      </c>
      <c r="E13" s="305"/>
      <c r="F13" s="305"/>
      <c r="G13" s="305"/>
      <c r="H13" s="305"/>
      <c r="I13" s="305"/>
      <c r="J13" s="305"/>
      <c r="K13" s="305"/>
      <c r="L13" s="305"/>
      <c r="M13" s="305"/>
      <c r="N13" s="305"/>
      <c r="O13" s="66" t="s">
        <v>77</v>
      </c>
      <c r="P13" s="196">
        <v>207423.41064813102</v>
      </c>
      <c r="Q13" s="191"/>
    </row>
    <row r="14" spans="3:17" s="64" customFormat="1" ht="45" customHeight="1" thickBot="1" x14ac:dyDescent="0.25">
      <c r="C14" s="192" t="s">
        <v>6</v>
      </c>
      <c r="D14" s="305" t="s">
        <v>308</v>
      </c>
      <c r="E14" s="305"/>
      <c r="F14" s="305"/>
      <c r="G14" s="305"/>
      <c r="H14" s="305"/>
      <c r="I14" s="305"/>
      <c r="J14" s="305"/>
      <c r="K14" s="305"/>
      <c r="L14" s="305"/>
      <c r="M14" s="305"/>
      <c r="N14" s="305"/>
      <c r="O14" s="66" t="s">
        <v>14</v>
      </c>
      <c r="P14" s="137">
        <f>IFERROR(P11/P12,"")</f>
        <v>0.10186099999999999</v>
      </c>
      <c r="Q14" s="191"/>
    </row>
    <row r="15" spans="3:17" s="64" customFormat="1" ht="39.950000000000003" customHeight="1" thickBot="1" x14ac:dyDescent="0.25">
      <c r="C15" s="192" t="s">
        <v>7</v>
      </c>
      <c r="D15" s="305" t="s">
        <v>298</v>
      </c>
      <c r="E15" s="305"/>
      <c r="F15" s="305"/>
      <c r="G15" s="305"/>
      <c r="H15" s="305"/>
      <c r="I15" s="305"/>
      <c r="J15" s="305"/>
      <c r="K15" s="305"/>
      <c r="L15" s="305"/>
      <c r="M15" s="305"/>
      <c r="N15" s="305"/>
      <c r="O15" s="66" t="s">
        <v>14</v>
      </c>
      <c r="P15" s="137">
        <v>0.1062</v>
      </c>
      <c r="Q15" s="191"/>
    </row>
    <row r="16" spans="3:17" s="64" customFormat="1" ht="39.950000000000003" customHeight="1" thickBot="1" x14ac:dyDescent="0.25">
      <c r="C16" s="192" t="s">
        <v>50</v>
      </c>
      <c r="D16" s="305" t="s">
        <v>223</v>
      </c>
      <c r="E16" s="305"/>
      <c r="F16" s="305"/>
      <c r="G16" s="305"/>
      <c r="H16" s="305"/>
      <c r="I16" s="305"/>
      <c r="J16" s="305"/>
      <c r="K16" s="305"/>
      <c r="L16" s="305"/>
      <c r="M16" s="305"/>
      <c r="N16" s="305"/>
      <c r="O16" s="66" t="s">
        <v>14</v>
      </c>
      <c r="P16" s="137">
        <v>9.8860000000000003E-2</v>
      </c>
      <c r="Q16" s="191"/>
    </row>
    <row r="17" spans="3:17" s="64" customFormat="1" ht="30" customHeight="1" thickBot="1" x14ac:dyDescent="0.25">
      <c r="C17" s="192" t="s">
        <v>51</v>
      </c>
      <c r="D17" s="305" t="s">
        <v>318</v>
      </c>
      <c r="E17" s="292"/>
      <c r="F17" s="292"/>
      <c r="G17" s="292"/>
      <c r="H17" s="292"/>
      <c r="I17" s="292"/>
      <c r="J17" s="292"/>
      <c r="K17" s="292"/>
      <c r="L17" s="292"/>
      <c r="M17" s="292"/>
      <c r="N17" s="292"/>
      <c r="O17" s="66" t="s">
        <v>14</v>
      </c>
      <c r="P17" s="137">
        <v>4.2958814880909822E-2</v>
      </c>
      <c r="Q17" s="191"/>
    </row>
    <row r="18" spans="3:17" s="64" customFormat="1" ht="30" customHeight="1" thickBot="1" x14ac:dyDescent="0.25">
      <c r="C18" s="192" t="s">
        <v>52</v>
      </c>
      <c r="D18" s="292" t="s">
        <v>40</v>
      </c>
      <c r="E18" s="292"/>
      <c r="F18" s="292"/>
      <c r="G18" s="292"/>
      <c r="H18" s="292"/>
      <c r="I18" s="292"/>
      <c r="J18" s="292"/>
      <c r="K18" s="292"/>
      <c r="L18" s="292"/>
      <c r="M18" s="292"/>
      <c r="N18" s="292"/>
      <c r="O18" s="66" t="s">
        <v>14</v>
      </c>
      <c r="P18" s="137">
        <v>0.18112067751402833</v>
      </c>
      <c r="Q18" s="191"/>
    </row>
    <row r="19" spans="3:17" s="64" customFormat="1" ht="30" customHeight="1" thickBot="1" x14ac:dyDescent="0.25">
      <c r="C19" s="192" t="s">
        <v>117</v>
      </c>
      <c r="D19" s="311" t="s">
        <v>111</v>
      </c>
      <c r="E19" s="311"/>
      <c r="F19" s="311"/>
      <c r="G19" s="311"/>
      <c r="H19" s="311"/>
      <c r="I19" s="311"/>
      <c r="J19" s="311"/>
      <c r="K19" s="311"/>
      <c r="L19" s="311"/>
      <c r="M19" s="311"/>
      <c r="N19" s="311"/>
      <c r="O19" s="158" t="s">
        <v>14</v>
      </c>
      <c r="P19" s="137">
        <v>0.40094217851577313</v>
      </c>
      <c r="Q19" s="191"/>
    </row>
    <row r="20" spans="3:17" s="64" customFormat="1" ht="30" customHeight="1" thickBot="1" x14ac:dyDescent="0.25">
      <c r="C20" s="192" t="s">
        <v>129</v>
      </c>
      <c r="D20" s="311" t="s">
        <v>41</v>
      </c>
      <c r="E20" s="311"/>
      <c r="F20" s="311"/>
      <c r="G20" s="311"/>
      <c r="H20" s="311"/>
      <c r="I20" s="311"/>
      <c r="J20" s="311"/>
      <c r="K20" s="311"/>
      <c r="L20" s="311"/>
      <c r="M20" s="311"/>
      <c r="N20" s="311"/>
      <c r="O20" s="158" t="s">
        <v>14</v>
      </c>
      <c r="P20" s="137">
        <v>3.4685058550638463E-3</v>
      </c>
      <c r="Q20" s="191"/>
    </row>
    <row r="21" spans="3:17" x14ac:dyDescent="0.2">
      <c r="C21" s="4"/>
      <c r="D21" s="4"/>
      <c r="E21" s="4"/>
      <c r="F21" s="4"/>
      <c r="G21" s="4"/>
      <c r="H21" s="4"/>
      <c r="I21" s="4"/>
      <c r="J21" s="4"/>
      <c r="K21" s="4"/>
      <c r="L21" s="4"/>
      <c r="M21" s="4"/>
      <c r="N21" s="4"/>
      <c r="O21" s="4"/>
      <c r="P21" s="4"/>
      <c r="Q21" s="4"/>
    </row>
    <row r="22" spans="3:17" s="64" customFormat="1" ht="20.25" customHeight="1" x14ac:dyDescent="0.2">
      <c r="C22" s="190" t="s">
        <v>224</v>
      </c>
      <c r="D22" s="190" t="s">
        <v>225</v>
      </c>
      <c r="E22" s="191"/>
      <c r="F22" s="191"/>
      <c r="G22" s="191"/>
      <c r="H22" s="191"/>
      <c r="I22" s="191"/>
      <c r="J22" s="191"/>
      <c r="K22" s="191"/>
      <c r="L22" s="191"/>
      <c r="M22" s="191"/>
      <c r="N22" s="191"/>
      <c r="O22" s="191"/>
      <c r="P22" s="191"/>
      <c r="Q22" s="191"/>
    </row>
    <row r="23" spans="3:17" ht="3.75" customHeight="1" x14ac:dyDescent="0.25">
      <c r="C23" s="5"/>
      <c r="D23" s="4"/>
      <c r="E23" s="4"/>
      <c r="F23" s="4"/>
      <c r="G23" s="4"/>
      <c r="H23" s="4"/>
      <c r="I23" s="4"/>
      <c r="J23" s="4"/>
      <c r="K23" s="4"/>
      <c r="L23" s="4"/>
      <c r="M23" s="4"/>
      <c r="N23" s="4"/>
      <c r="O23" s="29"/>
      <c r="P23" s="8"/>
      <c r="Q23" s="4"/>
    </row>
    <row r="24" spans="3:17" ht="3.75" customHeight="1" thickBot="1" x14ac:dyDescent="0.25">
      <c r="C24" s="4"/>
      <c r="D24" s="4"/>
      <c r="E24" s="4"/>
      <c r="F24" s="4"/>
      <c r="G24" s="4"/>
      <c r="H24" s="4"/>
      <c r="I24" s="4"/>
      <c r="J24" s="4"/>
      <c r="K24" s="4"/>
      <c r="L24" s="4"/>
      <c r="M24" s="4"/>
      <c r="N24" s="4"/>
      <c r="O24" s="4"/>
      <c r="P24" s="4"/>
      <c r="Q24" s="4"/>
    </row>
    <row r="25" spans="3:17" ht="45" customHeight="1" thickBot="1" x14ac:dyDescent="0.25">
      <c r="C25" s="67" t="s">
        <v>42</v>
      </c>
      <c r="D25" s="310" t="s">
        <v>374</v>
      </c>
      <c r="E25" s="324"/>
      <c r="F25" s="324"/>
      <c r="G25" s="324"/>
      <c r="H25" s="324"/>
      <c r="I25" s="324"/>
      <c r="J25" s="324"/>
      <c r="K25" s="318" t="s">
        <v>14</v>
      </c>
      <c r="L25" s="318"/>
      <c r="M25" s="4"/>
      <c r="N25" s="177"/>
      <c r="O25" s="179">
        <v>0.10186099999999999</v>
      </c>
      <c r="P25" s="176"/>
      <c r="Q25" s="4"/>
    </row>
    <row r="26" spans="3:17" s="64" customFormat="1" ht="39.950000000000003" customHeight="1" thickBot="1" x14ac:dyDescent="0.25">
      <c r="C26" s="199" t="s">
        <v>43</v>
      </c>
      <c r="D26" s="300" t="s">
        <v>227</v>
      </c>
      <c r="E26" s="300"/>
      <c r="F26" s="300"/>
      <c r="G26" s="300"/>
      <c r="H26" s="300"/>
      <c r="I26" s="300"/>
      <c r="J26" s="300"/>
      <c r="K26" s="297" t="s">
        <v>62</v>
      </c>
      <c r="L26" s="297"/>
      <c r="M26" s="199"/>
      <c r="N26" s="200"/>
      <c r="O26" s="172">
        <v>-319.86188448070664</v>
      </c>
      <c r="P26" s="175"/>
      <c r="Q26" s="191"/>
    </row>
    <row r="27" spans="3:17" s="64" customFormat="1" ht="39.950000000000003" customHeight="1" thickBot="1" x14ac:dyDescent="0.25">
      <c r="C27" s="199" t="s">
        <v>44</v>
      </c>
      <c r="D27" s="298" t="s">
        <v>226</v>
      </c>
      <c r="E27" s="299"/>
      <c r="F27" s="299"/>
      <c r="G27" s="299"/>
      <c r="H27" s="299"/>
      <c r="I27" s="299"/>
      <c r="J27" s="299"/>
      <c r="K27" s="297" t="s">
        <v>14</v>
      </c>
      <c r="L27" s="297"/>
      <c r="M27" s="199"/>
      <c r="N27" s="201"/>
      <c r="O27" s="178">
        <v>6.9874811551929331E-2</v>
      </c>
      <c r="P27" s="175"/>
      <c r="Q27" s="191"/>
    </row>
    <row r="28" spans="3:17" ht="48.75" customHeight="1" thickBot="1" x14ac:dyDescent="0.25">
      <c r="C28" s="191" t="s">
        <v>45</v>
      </c>
      <c r="D28" s="323" t="s">
        <v>379</v>
      </c>
      <c r="E28" s="311"/>
      <c r="F28" s="311"/>
      <c r="G28" s="311"/>
      <c r="H28" s="311"/>
      <c r="I28" s="311"/>
      <c r="J28" s="311"/>
      <c r="K28" s="318" t="s">
        <v>62</v>
      </c>
      <c r="L28" s="318"/>
      <c r="M28" s="4"/>
      <c r="N28" s="3"/>
      <c r="O28" s="193">
        <v>-97.419606463099086</v>
      </c>
      <c r="P28" s="174"/>
      <c r="Q28" s="4"/>
    </row>
    <row r="29" spans="3:17" ht="39.950000000000003" customHeight="1" thickBot="1" x14ac:dyDescent="0.25">
      <c r="C29" s="191" t="s">
        <v>46</v>
      </c>
      <c r="D29" s="310" t="s">
        <v>375</v>
      </c>
      <c r="E29" s="324"/>
      <c r="F29" s="324"/>
      <c r="G29" s="324"/>
      <c r="H29" s="324"/>
      <c r="I29" s="324"/>
      <c r="J29" s="324"/>
      <c r="K29" s="318" t="s">
        <v>14</v>
      </c>
      <c r="L29" s="318"/>
      <c r="M29" s="4"/>
      <c r="N29" s="171"/>
      <c r="O29" s="178">
        <v>6.0132850905619421E-2</v>
      </c>
      <c r="P29" s="175"/>
      <c r="Q29" s="4"/>
    </row>
    <row r="30" spans="3:17" s="64" customFormat="1" ht="44.25" customHeight="1" thickBot="1" x14ac:dyDescent="0.25">
      <c r="C30" s="199" t="s">
        <v>47</v>
      </c>
      <c r="D30" s="319" t="s">
        <v>380</v>
      </c>
      <c r="E30" s="320"/>
      <c r="F30" s="320"/>
      <c r="G30" s="320"/>
      <c r="H30" s="320"/>
      <c r="I30" s="320"/>
      <c r="J30" s="320"/>
      <c r="K30" s="297" t="s">
        <v>62</v>
      </c>
      <c r="L30" s="297"/>
      <c r="M30" s="199"/>
      <c r="N30" s="202"/>
      <c r="O30" s="193">
        <v>-708.1672991003926</v>
      </c>
      <c r="P30" s="175"/>
      <c r="Q30" s="191"/>
    </row>
    <row r="31" spans="3:17" ht="39.950000000000003" customHeight="1" thickBot="1" x14ac:dyDescent="0.25">
      <c r="C31" s="199" t="s">
        <v>48</v>
      </c>
      <c r="D31" s="298" t="s">
        <v>228</v>
      </c>
      <c r="E31" s="299"/>
      <c r="F31" s="299"/>
      <c r="G31" s="299"/>
      <c r="H31" s="299"/>
      <c r="I31" s="299"/>
      <c r="J31" s="299"/>
      <c r="K31" s="297" t="s">
        <v>14</v>
      </c>
      <c r="L31" s="297"/>
      <c r="M31" s="203"/>
      <c r="N31" s="201"/>
      <c r="O31" s="178">
        <v>-9.4191835810993052E-4</v>
      </c>
      <c r="P31" s="175"/>
      <c r="Q31" s="4"/>
    </row>
    <row r="32" spans="3:17" x14ac:dyDescent="0.2">
      <c r="C32" s="4"/>
      <c r="D32" s="4"/>
      <c r="E32" s="4"/>
      <c r="F32" s="4"/>
      <c r="G32" s="4"/>
      <c r="H32" s="4"/>
      <c r="I32" s="4"/>
      <c r="J32" s="4"/>
      <c r="K32" s="4"/>
      <c r="L32" s="4"/>
      <c r="M32" s="4"/>
      <c r="N32" s="4"/>
      <c r="O32" s="173"/>
      <c r="P32" s="4"/>
      <c r="Q32" s="4"/>
    </row>
    <row r="33" spans="3:17" ht="16.5" thickBot="1" x14ac:dyDescent="0.3">
      <c r="C33" s="308" t="s">
        <v>82</v>
      </c>
      <c r="D33" s="309"/>
      <c r="E33" s="309"/>
      <c r="F33" s="309"/>
      <c r="G33" s="309"/>
      <c r="H33" s="309"/>
      <c r="I33" s="309"/>
      <c r="J33" s="309"/>
      <c r="K33" s="309"/>
      <c r="L33" s="309"/>
      <c r="M33" s="309"/>
      <c r="N33" s="309"/>
      <c r="O33" s="68" t="s">
        <v>305</v>
      </c>
      <c r="P33" s="68" t="s">
        <v>77</v>
      </c>
      <c r="Q33" s="4"/>
    </row>
    <row r="34" spans="3:17" s="64" customFormat="1" ht="21" customHeight="1" thickBot="1" x14ac:dyDescent="0.25">
      <c r="C34" s="191" t="s">
        <v>85</v>
      </c>
      <c r="D34" s="311" t="s">
        <v>102</v>
      </c>
      <c r="E34" s="311"/>
      <c r="F34" s="311"/>
      <c r="G34" s="311"/>
      <c r="H34" s="311"/>
      <c r="I34" s="311"/>
      <c r="J34" s="311"/>
      <c r="K34" s="311"/>
      <c r="L34" s="311"/>
      <c r="M34" s="311"/>
      <c r="N34" s="313"/>
      <c r="O34" s="159">
        <v>101.25188448070671</v>
      </c>
      <c r="P34" s="161">
        <v>845.3722339063163</v>
      </c>
      <c r="Q34" s="191"/>
    </row>
    <row r="35" spans="3:17" s="64" customFormat="1" ht="21" customHeight="1" thickBot="1" x14ac:dyDescent="0.25">
      <c r="C35" s="191" t="s">
        <v>63</v>
      </c>
      <c r="D35" s="311" t="s">
        <v>116</v>
      </c>
      <c r="E35" s="311"/>
      <c r="F35" s="311"/>
      <c r="G35" s="311"/>
      <c r="H35" s="311"/>
      <c r="I35" s="311"/>
      <c r="J35" s="311"/>
      <c r="K35" s="311"/>
      <c r="L35" s="311"/>
      <c r="M35" s="311"/>
      <c r="N35" s="313"/>
      <c r="O35" s="159">
        <v>198.67149094380579</v>
      </c>
      <c r="P35" s="161">
        <v>1515.5908740399998</v>
      </c>
      <c r="Q35" s="191"/>
    </row>
    <row r="36" spans="3:17" s="64" customFormat="1" ht="21" customHeight="1" thickBot="1" x14ac:dyDescent="0.25">
      <c r="C36" s="191" t="s">
        <v>83</v>
      </c>
      <c r="D36" s="311" t="s">
        <v>284</v>
      </c>
      <c r="E36" s="311"/>
      <c r="F36" s="311"/>
      <c r="G36" s="311"/>
      <c r="H36" s="311"/>
      <c r="I36" s="311"/>
      <c r="J36" s="311"/>
      <c r="K36" s="311"/>
      <c r="L36" s="311"/>
      <c r="M36" s="311"/>
      <c r="N36" s="313"/>
      <c r="O36" s="159">
        <v>559.41918358109922</v>
      </c>
      <c r="P36" s="161">
        <v>4249.5205626899997</v>
      </c>
      <c r="Q36" s="191"/>
    </row>
    <row r="37" spans="3:17" ht="6" customHeight="1" thickBot="1" x14ac:dyDescent="0.25">
      <c r="C37" s="4"/>
      <c r="D37" s="191"/>
      <c r="E37" s="191"/>
      <c r="F37" s="191"/>
      <c r="G37" s="191"/>
      <c r="H37" s="191"/>
      <c r="I37" s="191"/>
      <c r="J37" s="191"/>
      <c r="K37" s="191"/>
      <c r="L37" s="191"/>
      <c r="M37" s="191"/>
      <c r="N37" s="191"/>
      <c r="O37" s="160"/>
      <c r="P37" s="162"/>
      <c r="Q37" s="4"/>
    </row>
    <row r="38" spans="3:17" s="64" customFormat="1" ht="35.25" customHeight="1" thickBot="1" x14ac:dyDescent="0.25">
      <c r="C38" s="69" t="s">
        <v>84</v>
      </c>
      <c r="D38" s="310" t="s">
        <v>285</v>
      </c>
      <c r="E38" s="311"/>
      <c r="F38" s="311"/>
      <c r="G38" s="311"/>
      <c r="H38" s="311"/>
      <c r="I38" s="311"/>
      <c r="J38" s="311"/>
      <c r="K38" s="311"/>
      <c r="L38" s="311"/>
      <c r="M38" s="311"/>
      <c r="N38" s="312"/>
      <c r="O38" s="194">
        <f>IFERROR(IF(MAX(O34:O36)=0,"0",MAX(O34:O36)),"-")</f>
        <v>559.41918358109922</v>
      </c>
      <c r="P38" s="195">
        <f>IFERROR(IF(MAX(P34:P36)=0,"0",MAX(P34:P36)),"-")</f>
        <v>4249.5205626899997</v>
      </c>
      <c r="Q38" s="192"/>
    </row>
    <row r="39" spans="3:17" s="207" customFormat="1" ht="32.25" customHeight="1" x14ac:dyDescent="0.2">
      <c r="C39" s="321" t="s">
        <v>382</v>
      </c>
      <c r="D39" s="321"/>
      <c r="E39" s="321"/>
      <c r="F39" s="321"/>
      <c r="G39" s="321"/>
      <c r="H39" s="321"/>
      <c r="I39" s="321"/>
      <c r="J39" s="321"/>
      <c r="K39" s="321"/>
      <c r="L39" s="321"/>
      <c r="M39" s="321"/>
      <c r="N39" s="321"/>
      <c r="O39" s="321"/>
      <c r="P39" s="321"/>
      <c r="Q39" s="206"/>
    </row>
    <row r="40" spans="3:17" ht="21" customHeight="1" x14ac:dyDescent="0.2">
      <c r="C40" s="4"/>
      <c r="D40" s="4"/>
      <c r="E40" s="4"/>
      <c r="F40" s="4"/>
      <c r="G40" s="4"/>
      <c r="H40" s="4"/>
      <c r="I40" s="4"/>
      <c r="J40" s="4"/>
      <c r="K40" s="4"/>
      <c r="L40" s="4"/>
      <c r="M40" s="4"/>
      <c r="N40" s="4"/>
      <c r="O40" s="4"/>
      <c r="P40" s="4"/>
      <c r="Q40" s="4"/>
    </row>
    <row r="41" spans="3:17" x14ac:dyDescent="0.2">
      <c r="C41" s="4"/>
      <c r="D41" s="4"/>
      <c r="E41" s="4"/>
      <c r="F41" s="4"/>
      <c r="G41" s="4"/>
      <c r="H41" s="4"/>
      <c r="I41" s="4"/>
      <c r="J41" s="4"/>
      <c r="K41" s="4"/>
      <c r="L41" s="4"/>
      <c r="M41" s="4"/>
      <c r="N41" s="4"/>
      <c r="O41" s="4"/>
      <c r="P41" s="4"/>
      <c r="Q41" s="4"/>
    </row>
    <row r="42" spans="3:17" x14ac:dyDescent="0.2">
      <c r="C42" s="4"/>
      <c r="D42" s="4"/>
      <c r="E42" s="4"/>
      <c r="F42" s="4"/>
      <c r="G42" s="4"/>
      <c r="H42" s="4"/>
      <c r="I42" s="4"/>
      <c r="J42" s="4"/>
      <c r="K42" s="4"/>
      <c r="L42" s="4"/>
      <c r="M42" s="4"/>
      <c r="N42" s="4"/>
      <c r="O42" s="4"/>
      <c r="P42" s="4"/>
      <c r="Q42" s="4"/>
    </row>
    <row r="43" spans="3:17" x14ac:dyDescent="0.2">
      <c r="C43" s="4"/>
      <c r="D43" s="4"/>
      <c r="E43" s="4"/>
      <c r="F43" s="4"/>
      <c r="G43" s="4"/>
      <c r="H43" s="4"/>
      <c r="I43" s="4"/>
      <c r="J43" s="4"/>
      <c r="K43" s="4"/>
      <c r="L43" s="4"/>
      <c r="M43" s="4"/>
      <c r="N43" s="4"/>
      <c r="O43" s="4"/>
      <c r="P43" s="4"/>
      <c r="Q43" s="4"/>
    </row>
    <row r="44" spans="3:17" x14ac:dyDescent="0.2">
      <c r="C44" s="4"/>
      <c r="D44" s="4"/>
      <c r="E44" s="4"/>
      <c r="F44" s="4"/>
      <c r="G44" s="4"/>
      <c r="H44" s="4"/>
      <c r="I44" s="4"/>
      <c r="J44" s="4"/>
      <c r="K44" s="4"/>
      <c r="L44" s="4"/>
      <c r="M44" s="4"/>
      <c r="N44" s="4"/>
      <c r="O44" s="4"/>
      <c r="P44" s="4"/>
      <c r="Q44" s="4"/>
    </row>
    <row r="45" spans="3:17" x14ac:dyDescent="0.2">
      <c r="C45" s="4"/>
      <c r="D45" s="4"/>
      <c r="E45" s="4"/>
      <c r="F45" s="4"/>
      <c r="G45" s="4"/>
      <c r="H45" s="4"/>
      <c r="I45" s="4"/>
      <c r="J45" s="4"/>
      <c r="K45" s="4"/>
      <c r="L45" s="4"/>
      <c r="M45" s="4"/>
      <c r="N45" s="4"/>
      <c r="O45" s="4"/>
      <c r="P45" s="4"/>
      <c r="Q45" s="4"/>
    </row>
    <row r="46" spans="3:17" x14ac:dyDescent="0.2">
      <c r="C46" s="4"/>
      <c r="D46" s="4"/>
      <c r="E46" s="4"/>
      <c r="F46" s="4"/>
      <c r="G46" s="4"/>
      <c r="H46" s="4"/>
      <c r="I46" s="4"/>
      <c r="J46" s="4"/>
      <c r="K46" s="4"/>
      <c r="L46" s="4"/>
      <c r="M46" s="4"/>
      <c r="N46" s="4"/>
      <c r="O46" s="4"/>
      <c r="P46" s="4"/>
      <c r="Q46" s="4"/>
    </row>
    <row r="47" spans="3:17" x14ac:dyDescent="0.2">
      <c r="C47" s="4"/>
      <c r="D47" s="4"/>
      <c r="E47" s="4"/>
      <c r="F47" s="4"/>
      <c r="G47" s="4"/>
      <c r="H47" s="4"/>
      <c r="I47" s="4"/>
      <c r="J47" s="4"/>
      <c r="K47" s="4"/>
      <c r="L47" s="4"/>
      <c r="M47" s="4"/>
      <c r="N47" s="4"/>
      <c r="O47" s="4"/>
      <c r="P47" s="4"/>
      <c r="Q47" s="4"/>
    </row>
    <row r="48" spans="3:17" x14ac:dyDescent="0.2">
      <c r="C48" s="4"/>
      <c r="D48" s="4"/>
      <c r="E48" s="4"/>
      <c r="F48" s="4"/>
      <c r="G48" s="4"/>
      <c r="H48" s="4"/>
      <c r="I48" s="4"/>
      <c r="J48" s="4"/>
      <c r="K48" s="4"/>
      <c r="L48" s="4"/>
      <c r="M48" s="4"/>
      <c r="N48" s="4"/>
      <c r="O48" s="4"/>
      <c r="P48" s="4"/>
      <c r="Q48" s="4"/>
    </row>
    <row r="49" spans="3:17" x14ac:dyDescent="0.2">
      <c r="C49" s="4"/>
      <c r="D49" s="4"/>
      <c r="E49" s="4"/>
      <c r="F49" s="4"/>
      <c r="G49" s="4"/>
      <c r="H49" s="4"/>
      <c r="I49" s="4"/>
      <c r="J49" s="4"/>
      <c r="K49" s="4"/>
      <c r="L49" s="4"/>
      <c r="M49" s="4"/>
      <c r="N49" s="4"/>
      <c r="O49" s="4"/>
      <c r="P49" s="4"/>
      <c r="Q49" s="4"/>
    </row>
    <row r="50" spans="3:17" x14ac:dyDescent="0.2">
      <c r="C50" s="4"/>
      <c r="D50" s="4"/>
      <c r="E50" s="4"/>
      <c r="F50" s="4"/>
      <c r="G50" s="4"/>
      <c r="H50" s="4"/>
      <c r="I50" s="4"/>
      <c r="J50" s="4"/>
      <c r="K50" s="4"/>
      <c r="L50" s="4"/>
      <c r="M50" s="4"/>
      <c r="N50" s="4"/>
      <c r="O50" s="4"/>
      <c r="P50" s="4"/>
      <c r="Q50" s="4"/>
    </row>
    <row r="51" spans="3:17" x14ac:dyDescent="0.2">
      <c r="C51" s="4"/>
      <c r="D51" s="4"/>
      <c r="E51" s="4"/>
      <c r="F51" s="4"/>
      <c r="G51" s="4"/>
      <c r="H51" s="4"/>
      <c r="I51" s="4"/>
      <c r="J51" s="4"/>
      <c r="K51" s="4"/>
      <c r="L51" s="4"/>
      <c r="M51" s="4"/>
      <c r="N51" s="4"/>
      <c r="O51" s="4"/>
      <c r="P51" s="4"/>
      <c r="Q51" s="4"/>
    </row>
    <row r="52" spans="3:17" x14ac:dyDescent="0.2">
      <c r="C52" s="4"/>
      <c r="D52" s="4"/>
      <c r="E52" s="4"/>
      <c r="F52" s="4"/>
      <c r="G52" s="4"/>
      <c r="H52" s="4"/>
      <c r="I52" s="4"/>
      <c r="J52" s="4"/>
      <c r="K52" s="4"/>
      <c r="L52" s="4"/>
      <c r="M52" s="4"/>
      <c r="N52" s="4"/>
      <c r="O52" s="4"/>
      <c r="P52" s="4"/>
      <c r="Q52" s="4"/>
    </row>
    <row r="53" spans="3:17" x14ac:dyDescent="0.2">
      <c r="C53" s="4"/>
      <c r="D53" s="4"/>
      <c r="E53" s="4"/>
      <c r="F53" s="4"/>
      <c r="G53" s="4"/>
      <c r="H53" s="4"/>
      <c r="I53" s="4"/>
      <c r="J53" s="4"/>
      <c r="K53" s="4"/>
      <c r="L53" s="4"/>
      <c r="M53" s="4"/>
      <c r="N53" s="4"/>
      <c r="O53" s="4"/>
      <c r="P53" s="4"/>
      <c r="Q53" s="4"/>
    </row>
    <row r="54" spans="3:17" x14ac:dyDescent="0.2">
      <c r="C54" s="4"/>
      <c r="D54" s="4"/>
      <c r="E54" s="4"/>
      <c r="F54" s="4"/>
      <c r="G54" s="4"/>
      <c r="H54" s="4"/>
      <c r="I54" s="4"/>
      <c r="J54" s="4"/>
      <c r="K54" s="4"/>
      <c r="L54" s="4"/>
      <c r="M54" s="4"/>
      <c r="N54" s="4"/>
      <c r="O54" s="4"/>
      <c r="P54" s="4"/>
      <c r="Q54" s="4"/>
    </row>
    <row r="55" spans="3:17" x14ac:dyDescent="0.2">
      <c r="C55" s="4"/>
      <c r="D55" s="4"/>
      <c r="E55" s="4"/>
      <c r="F55" s="4"/>
      <c r="G55" s="4"/>
      <c r="H55" s="4"/>
      <c r="I55" s="4"/>
      <c r="J55" s="4"/>
      <c r="K55" s="4"/>
      <c r="L55" s="4"/>
      <c r="M55" s="4"/>
      <c r="N55" s="4"/>
      <c r="O55" s="4"/>
      <c r="P55" s="4"/>
      <c r="Q55" s="4"/>
    </row>
    <row r="56" spans="3:17" x14ac:dyDescent="0.2">
      <c r="C56" s="4"/>
      <c r="D56" s="4"/>
      <c r="E56" s="4"/>
      <c r="F56" s="4"/>
      <c r="G56" s="4"/>
      <c r="H56" s="4"/>
      <c r="I56" s="4"/>
      <c r="J56" s="4"/>
      <c r="K56" s="4"/>
      <c r="L56" s="4"/>
      <c r="M56" s="4"/>
      <c r="N56" s="4"/>
      <c r="O56" s="4"/>
      <c r="P56" s="4"/>
      <c r="Q56" s="4"/>
    </row>
    <row r="57" spans="3:17" ht="24.75" customHeight="1" x14ac:dyDescent="0.2">
      <c r="C57" s="4"/>
      <c r="D57" s="4"/>
      <c r="E57" s="4"/>
      <c r="F57" s="4"/>
      <c r="G57" s="4"/>
      <c r="H57" s="4"/>
      <c r="I57" s="4"/>
      <c r="J57" s="4"/>
      <c r="K57" s="4"/>
      <c r="L57" s="4"/>
      <c r="M57" s="4"/>
      <c r="N57" s="4"/>
      <c r="O57" s="4"/>
      <c r="P57" s="4"/>
      <c r="Q57" s="4"/>
    </row>
    <row r="58" spans="3:17" ht="45.75" customHeight="1" x14ac:dyDescent="0.2">
      <c r="C58" s="190" t="s">
        <v>229</v>
      </c>
      <c r="D58" s="322" t="s">
        <v>309</v>
      </c>
      <c r="E58" s="322"/>
      <c r="F58" s="322"/>
      <c r="G58" s="322"/>
      <c r="H58" s="322"/>
      <c r="I58" s="322"/>
      <c r="J58" s="322"/>
      <c r="K58" s="322"/>
      <c r="L58" s="322"/>
      <c r="M58" s="322"/>
      <c r="N58" s="322"/>
      <c r="O58" s="322"/>
      <c r="P58" s="322"/>
      <c r="Q58" s="4"/>
    </row>
    <row r="59" spans="3:17" s="64" customFormat="1" ht="6" customHeight="1" x14ac:dyDescent="0.2">
      <c r="C59" s="296"/>
      <c r="D59" s="296"/>
      <c r="E59" s="296"/>
      <c r="F59" s="296"/>
      <c r="G59" s="296"/>
      <c r="H59" s="296"/>
      <c r="I59" s="296"/>
      <c r="J59" s="296"/>
      <c r="K59" s="296"/>
      <c r="L59" s="296"/>
      <c r="M59" s="296"/>
      <c r="N59" s="296"/>
      <c r="O59" s="296"/>
      <c r="P59" s="296"/>
      <c r="Q59" s="191"/>
    </row>
    <row r="60" spans="3:17" s="64" customFormat="1" ht="30" customHeight="1" thickBot="1" x14ac:dyDescent="0.25">
      <c r="C60" s="314" t="s">
        <v>256</v>
      </c>
      <c r="D60" s="315"/>
      <c r="E60" s="315"/>
      <c r="F60" s="315"/>
      <c r="G60" s="315"/>
      <c r="H60" s="315"/>
      <c r="I60" s="315"/>
      <c r="J60" s="315"/>
      <c r="K60" s="315"/>
      <c r="L60" s="315"/>
      <c r="M60" s="315"/>
      <c r="N60" s="316" t="s">
        <v>312</v>
      </c>
      <c r="O60" s="316"/>
      <c r="P60" s="317"/>
      <c r="Q60" s="191"/>
    </row>
    <row r="61" spans="3:17" s="64" customFormat="1" ht="37.5" customHeight="1" thickBot="1" x14ac:dyDescent="0.25">
      <c r="C61" s="65" t="s">
        <v>158</v>
      </c>
      <c r="D61" s="312" t="s">
        <v>230</v>
      </c>
      <c r="E61" s="279"/>
      <c r="F61" s="279"/>
      <c r="G61" s="279"/>
      <c r="H61" s="279"/>
      <c r="I61" s="279"/>
      <c r="J61" s="279"/>
      <c r="K61" s="279"/>
      <c r="L61" s="279"/>
      <c r="M61" s="279"/>
      <c r="N61" s="286">
        <v>5138.75</v>
      </c>
      <c r="O61" s="287"/>
      <c r="P61" s="288"/>
      <c r="Q61" s="191"/>
    </row>
    <row r="62" spans="3:17" s="64" customFormat="1" ht="37.5" customHeight="1" thickBot="1" x14ac:dyDescent="0.25">
      <c r="C62" s="65" t="s">
        <v>159</v>
      </c>
      <c r="D62" s="312" t="s">
        <v>231</v>
      </c>
      <c r="E62" s="279"/>
      <c r="F62" s="279"/>
      <c r="G62" s="279"/>
      <c r="H62" s="279"/>
      <c r="I62" s="279"/>
      <c r="J62" s="279"/>
      <c r="K62" s="279"/>
      <c r="L62" s="279"/>
      <c r="M62" s="279"/>
      <c r="N62" s="283">
        <v>-3000</v>
      </c>
      <c r="O62" s="284"/>
      <c r="P62" s="285"/>
      <c r="Q62" s="191"/>
    </row>
    <row r="63" spans="3:17" s="64" customFormat="1" ht="37.5" customHeight="1" thickBot="1" x14ac:dyDescent="0.25">
      <c r="C63" s="65" t="s">
        <v>160</v>
      </c>
      <c r="D63" s="278" t="s">
        <v>232</v>
      </c>
      <c r="E63" s="279"/>
      <c r="F63" s="279"/>
      <c r="G63" s="279"/>
      <c r="H63" s="279"/>
      <c r="I63" s="279"/>
      <c r="J63" s="279"/>
      <c r="K63" s="279"/>
      <c r="L63" s="279"/>
      <c r="M63" s="279"/>
      <c r="N63" s="283">
        <v>0</v>
      </c>
      <c r="O63" s="284"/>
      <c r="P63" s="285"/>
      <c r="Q63" s="191"/>
    </row>
    <row r="64" spans="3:17" ht="30" customHeight="1" thickBot="1" x14ac:dyDescent="0.25">
      <c r="C64" s="314" t="s">
        <v>112</v>
      </c>
      <c r="D64" s="315"/>
      <c r="E64" s="315"/>
      <c r="F64" s="315"/>
      <c r="G64" s="315"/>
      <c r="H64" s="315"/>
      <c r="I64" s="315"/>
      <c r="J64" s="315"/>
      <c r="K64" s="315"/>
      <c r="L64" s="315"/>
      <c r="M64" s="315"/>
      <c r="N64" s="280" t="s">
        <v>313</v>
      </c>
      <c r="O64" s="281"/>
      <c r="P64" s="282"/>
      <c r="Q64" s="4"/>
    </row>
    <row r="65" spans="3:17" s="64" customFormat="1" ht="34.5" customHeight="1" thickBot="1" x14ac:dyDescent="0.25">
      <c r="C65" s="65" t="s">
        <v>161</v>
      </c>
      <c r="D65" s="312" t="s">
        <v>107</v>
      </c>
      <c r="E65" s="279"/>
      <c r="F65" s="279"/>
      <c r="G65" s="279"/>
      <c r="H65" s="279"/>
      <c r="I65" s="279"/>
      <c r="J65" s="279"/>
      <c r="K65" s="279"/>
      <c r="L65" s="279"/>
      <c r="M65" s="279"/>
      <c r="N65" s="286">
        <v>0</v>
      </c>
      <c r="O65" s="287"/>
      <c r="P65" s="288"/>
      <c r="Q65" s="191"/>
    </row>
    <row r="66" spans="3:17" s="64" customFormat="1" ht="34.5" customHeight="1" thickBot="1" x14ac:dyDescent="0.25">
      <c r="C66" s="65" t="s">
        <v>162</v>
      </c>
      <c r="D66" s="312" t="s">
        <v>108</v>
      </c>
      <c r="E66" s="279"/>
      <c r="F66" s="279"/>
      <c r="G66" s="279"/>
      <c r="H66" s="279"/>
      <c r="I66" s="279"/>
      <c r="J66" s="279"/>
      <c r="K66" s="279"/>
      <c r="L66" s="279"/>
      <c r="M66" s="279"/>
      <c r="N66" s="283">
        <v>0</v>
      </c>
      <c r="O66" s="284"/>
      <c r="P66" s="285"/>
      <c r="Q66" s="191"/>
    </row>
    <row r="67" spans="3:17" s="64" customFormat="1" ht="34.5" customHeight="1" thickBot="1" x14ac:dyDescent="0.25">
      <c r="C67" s="65" t="s">
        <v>163</v>
      </c>
      <c r="D67" s="312" t="s">
        <v>109</v>
      </c>
      <c r="E67" s="279"/>
      <c r="F67" s="279"/>
      <c r="G67" s="279"/>
      <c r="H67" s="279"/>
      <c r="I67" s="279"/>
      <c r="J67" s="279"/>
      <c r="K67" s="279"/>
      <c r="L67" s="279"/>
      <c r="M67" s="279"/>
      <c r="N67" s="283">
        <v>0</v>
      </c>
      <c r="O67" s="284"/>
      <c r="P67" s="285"/>
      <c r="Q67" s="191"/>
    </row>
    <row r="68" spans="3:17" ht="30" customHeight="1" thickBot="1" x14ac:dyDescent="0.25">
      <c r="C68" s="165" t="s">
        <v>180</v>
      </c>
      <c r="D68" s="166"/>
      <c r="E68" s="166"/>
      <c r="F68" s="166"/>
      <c r="G68" s="166"/>
      <c r="H68" s="166"/>
      <c r="I68" s="166"/>
      <c r="J68" s="166"/>
      <c r="K68" s="166"/>
      <c r="L68" s="166"/>
      <c r="M68" s="166"/>
      <c r="N68" s="280" t="s">
        <v>235</v>
      </c>
      <c r="O68" s="281"/>
      <c r="P68" s="282"/>
      <c r="Q68" s="4"/>
    </row>
    <row r="69" spans="3:17" s="64" customFormat="1" ht="32.25" customHeight="1" thickBot="1" x14ac:dyDescent="0.25">
      <c r="C69" s="65" t="s">
        <v>164</v>
      </c>
      <c r="D69" s="278" t="s">
        <v>233</v>
      </c>
      <c r="E69" s="279"/>
      <c r="F69" s="279"/>
      <c r="G69" s="279"/>
      <c r="H69" s="279"/>
      <c r="I69" s="279"/>
      <c r="J69" s="279"/>
      <c r="K69" s="279"/>
      <c r="L69" s="279"/>
      <c r="M69" s="279"/>
      <c r="N69" s="283">
        <v>-63.06</v>
      </c>
      <c r="O69" s="284"/>
      <c r="P69" s="285"/>
      <c r="Q69" s="191"/>
    </row>
  </sheetData>
  <mergeCells count="61">
    <mergeCell ref="D16:N16"/>
    <mergeCell ref="C3:E3"/>
    <mergeCell ref="K25:L25"/>
    <mergeCell ref="D17:N17"/>
    <mergeCell ref="D20:N20"/>
    <mergeCell ref="D25:J25"/>
    <mergeCell ref="D9:N9"/>
    <mergeCell ref="D10:N10"/>
    <mergeCell ref="D18:N18"/>
    <mergeCell ref="D19:N19"/>
    <mergeCell ref="D11:N11"/>
    <mergeCell ref="N61:P61"/>
    <mergeCell ref="D35:N35"/>
    <mergeCell ref="D34:N34"/>
    <mergeCell ref="K28:L28"/>
    <mergeCell ref="K29:L29"/>
    <mergeCell ref="D61:M61"/>
    <mergeCell ref="D30:J30"/>
    <mergeCell ref="C39:P39"/>
    <mergeCell ref="D58:P58"/>
    <mergeCell ref="K30:L30"/>
    <mergeCell ref="D28:J28"/>
    <mergeCell ref="D29:J29"/>
    <mergeCell ref="N62:P62"/>
    <mergeCell ref="N63:P63"/>
    <mergeCell ref="N67:P67"/>
    <mergeCell ref="D31:J31"/>
    <mergeCell ref="K31:L31"/>
    <mergeCell ref="C33:N33"/>
    <mergeCell ref="D38:N38"/>
    <mergeCell ref="D36:N36"/>
    <mergeCell ref="D66:M66"/>
    <mergeCell ref="D65:M65"/>
    <mergeCell ref="D67:M67"/>
    <mergeCell ref="C60:M60"/>
    <mergeCell ref="N60:P60"/>
    <mergeCell ref="D63:M63"/>
    <mergeCell ref="D62:M62"/>
    <mergeCell ref="C64:M64"/>
    <mergeCell ref="C2:P2"/>
    <mergeCell ref="D4:E4"/>
    <mergeCell ref="G4:H4"/>
    <mergeCell ref="I4:P4"/>
    <mergeCell ref="C59:P59"/>
    <mergeCell ref="K26:L26"/>
    <mergeCell ref="D27:J27"/>
    <mergeCell ref="K27:L27"/>
    <mergeCell ref="D26:J26"/>
    <mergeCell ref="O3:P3"/>
    <mergeCell ref="D6:P6"/>
    <mergeCell ref="D12:N12"/>
    <mergeCell ref="D13:N13"/>
    <mergeCell ref="D14:N14"/>
    <mergeCell ref="D15:N15"/>
    <mergeCell ref="D7:P7"/>
    <mergeCell ref="D69:M69"/>
    <mergeCell ref="N64:P64"/>
    <mergeCell ref="N69:P69"/>
    <mergeCell ref="N65:P65"/>
    <mergeCell ref="N66:P66"/>
    <mergeCell ref="N68:P68"/>
  </mergeCells>
  <pageMargins left="0.7" right="0.7" top="0.75" bottom="0.75" header="0.3" footer="0.3"/>
  <pageSetup paperSize="9" scale="71" fitToHeight="0"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39"/>
  <sheetViews>
    <sheetView showGridLines="0" view="pageBreakPreview" topLeftCell="A88" zoomScale="70" zoomScaleNormal="85" zoomScaleSheetLayoutView="70" workbookViewId="0">
      <selection activeCell="Z111" sqref="Z111"/>
    </sheetView>
  </sheetViews>
  <sheetFormatPr defaultRowHeight="14.25" x14ac:dyDescent="0.2"/>
  <cols>
    <col min="1" max="1" width="9" style="22"/>
    <col min="2" max="2" width="5" style="22" customWidth="1"/>
    <col min="3" max="3" width="31.625" style="22" customWidth="1"/>
    <col min="4" max="4" width="2.25" style="22" customWidth="1"/>
    <col min="5" max="5" width="3.625" style="22" customWidth="1"/>
    <col min="6" max="6" width="2.875" style="22" customWidth="1"/>
    <col min="7" max="7" width="2.125" style="22" customWidth="1"/>
    <col min="8" max="8" width="27.25" style="22" customWidth="1"/>
    <col min="9" max="9" width="15.75" style="22" customWidth="1"/>
    <col min="10" max="10" width="13.25" style="22" customWidth="1"/>
    <col min="11" max="11" width="6.5" style="22" customWidth="1"/>
    <col min="12" max="12" width="7.625" style="22" customWidth="1"/>
    <col min="13" max="13" width="6.375" style="22" customWidth="1"/>
    <col min="14" max="14" width="7.75" style="22" customWidth="1"/>
    <col min="15" max="15" width="6.25" style="22" customWidth="1"/>
    <col min="16" max="16" width="9.625" style="22" customWidth="1"/>
    <col min="17" max="17" width="6.5" style="22" customWidth="1"/>
    <col min="18" max="18" width="9.5" style="22" customWidth="1"/>
    <col min="19" max="19" width="7.875" style="22" customWidth="1"/>
    <col min="20" max="20" width="3.875" style="22" customWidth="1"/>
    <col min="21" max="21" width="1.375" style="22" customWidth="1"/>
    <col min="22" max="16384" width="9" style="22"/>
  </cols>
  <sheetData>
    <row r="1" spans="2:21" s="20" customFormat="1" ht="15" thickBot="1" x14ac:dyDescent="0.25"/>
    <row r="2" spans="2:21" s="20" customFormat="1" ht="24.75" customHeight="1" thickBot="1" x14ac:dyDescent="0.25">
      <c r="B2" s="289" t="s">
        <v>303</v>
      </c>
      <c r="C2" s="290"/>
      <c r="D2" s="290"/>
      <c r="E2" s="290"/>
      <c r="F2" s="290"/>
      <c r="G2" s="290"/>
      <c r="H2" s="290"/>
      <c r="I2" s="290"/>
      <c r="J2" s="290"/>
      <c r="K2" s="290"/>
      <c r="L2" s="290"/>
      <c r="M2" s="290"/>
      <c r="N2" s="290"/>
      <c r="O2" s="290"/>
      <c r="P2" s="290"/>
      <c r="Q2" s="290"/>
      <c r="R2" s="290"/>
      <c r="S2" s="290"/>
      <c r="T2" s="291"/>
      <c r="U2" s="197"/>
    </row>
    <row r="3" spans="2:21" s="20" customFormat="1" ht="15" customHeight="1" thickBot="1" x14ac:dyDescent="0.3">
      <c r="B3" s="16"/>
      <c r="C3" s="1"/>
      <c r="D3" s="1"/>
      <c r="E3" s="2"/>
      <c r="F3" s="1"/>
      <c r="G3" s="1"/>
      <c r="H3" s="1"/>
      <c r="I3" s="1"/>
      <c r="J3" s="1"/>
      <c r="K3"/>
      <c r="L3" s="198"/>
      <c r="M3" s="198"/>
      <c r="N3" s="412" t="s">
        <v>211</v>
      </c>
      <c r="O3" s="413"/>
      <c r="P3" s="413"/>
      <c r="Q3" s="414"/>
      <c r="R3" s="4"/>
      <c r="S3" s="4"/>
      <c r="T3" s="4"/>
      <c r="U3" s="4"/>
    </row>
    <row r="4" spans="2:21" s="20" customFormat="1" ht="15" thickBot="1" x14ac:dyDescent="0.25">
      <c r="B4" s="3"/>
      <c r="C4" s="416" t="s">
        <v>0</v>
      </c>
      <c r="D4" s="416"/>
      <c r="E4" s="417"/>
      <c r="F4" s="293" t="s">
        <v>413</v>
      </c>
      <c r="G4" s="295"/>
      <c r="H4" s="295"/>
      <c r="I4" s="409" t="s">
        <v>414</v>
      </c>
      <c r="J4" s="410"/>
      <c r="K4" s="410"/>
      <c r="L4" s="410"/>
      <c r="M4" s="410"/>
      <c r="N4" s="410"/>
      <c r="O4" s="410"/>
      <c r="P4" s="410"/>
      <c r="Q4" s="411"/>
      <c r="R4" s="4"/>
      <c r="S4" s="4"/>
      <c r="T4" s="4"/>
      <c r="U4" s="4"/>
    </row>
    <row r="5" spans="2:21" s="20" customFormat="1" x14ac:dyDescent="0.2">
      <c r="B5" s="3"/>
      <c r="C5" s="14"/>
      <c r="D5" s="14"/>
      <c r="E5" s="14"/>
      <c r="F5" s="15"/>
      <c r="G5" s="15"/>
      <c r="H5" s="15"/>
      <c r="I5" s="15"/>
      <c r="J5" s="15"/>
      <c r="K5" s="15"/>
      <c r="L5" s="15"/>
      <c r="M5" s="3"/>
      <c r="N5" s="3"/>
      <c r="O5" s="4"/>
      <c r="P5" s="4"/>
      <c r="Q5" s="4"/>
      <c r="R5" s="4"/>
      <c r="S5" s="4"/>
      <c r="T5" s="4"/>
      <c r="U5" s="4"/>
    </row>
    <row r="6" spans="2:21" s="20" customFormat="1" ht="23.25" x14ac:dyDescent="0.35">
      <c r="B6" s="98" t="s">
        <v>213</v>
      </c>
      <c r="C6" s="54"/>
      <c r="D6" s="54"/>
      <c r="E6" s="54"/>
      <c r="F6" s="15"/>
      <c r="G6" s="15"/>
      <c r="H6" s="15"/>
      <c r="I6" s="15"/>
      <c r="J6" s="15"/>
      <c r="K6" s="15"/>
      <c r="L6" s="15"/>
      <c r="M6" s="3"/>
      <c r="N6" s="3"/>
      <c r="O6" s="3"/>
      <c r="P6" s="3"/>
      <c r="Q6" s="3"/>
      <c r="R6" s="3"/>
      <c r="S6" s="4"/>
      <c r="T6" s="4"/>
      <c r="U6" s="4"/>
    </row>
    <row r="7" spans="2:21" s="20" customFormat="1" ht="6" customHeight="1" x14ac:dyDescent="0.2">
      <c r="B7" s="3"/>
      <c r="C7" s="14"/>
      <c r="D7" s="14"/>
      <c r="E7" s="14"/>
      <c r="F7" s="15"/>
      <c r="G7" s="15"/>
      <c r="H7" s="15"/>
      <c r="I7" s="15"/>
      <c r="J7" s="15"/>
      <c r="K7" s="15"/>
      <c r="L7" s="15"/>
      <c r="M7" s="3"/>
      <c r="N7" s="3"/>
      <c r="O7" s="4"/>
      <c r="P7" s="4"/>
      <c r="Q7" s="4"/>
      <c r="R7" s="4"/>
      <c r="S7" s="4"/>
      <c r="T7" s="4"/>
      <c r="U7" s="4"/>
    </row>
    <row r="8" spans="2:21" s="20" customFormat="1" ht="6.75" customHeight="1" x14ac:dyDescent="0.2">
      <c r="B8" s="3"/>
      <c r="C8" s="14"/>
      <c r="D8" s="14"/>
      <c r="E8" s="14"/>
      <c r="F8" s="15"/>
      <c r="G8" s="15"/>
      <c r="H8" s="15"/>
      <c r="I8" s="15"/>
      <c r="J8" s="15"/>
      <c r="K8" s="15"/>
      <c r="L8" s="15"/>
      <c r="M8" s="3"/>
      <c r="N8" s="3"/>
      <c r="O8" s="4"/>
      <c r="P8" s="4"/>
      <c r="Q8" s="4"/>
      <c r="R8" s="4"/>
      <c r="S8" s="4"/>
      <c r="T8" s="4"/>
      <c r="U8" s="4"/>
    </row>
    <row r="9" spans="2:21" s="20" customFormat="1" ht="15" x14ac:dyDescent="0.25">
      <c r="B9" s="5" t="s">
        <v>64</v>
      </c>
      <c r="C9" s="4"/>
      <c r="D9" s="4"/>
      <c r="E9" s="4"/>
      <c r="F9" s="4"/>
      <c r="G9" s="4"/>
      <c r="H9" s="45"/>
      <c r="I9" s="4"/>
      <c r="J9" s="4"/>
      <c r="K9" s="4"/>
      <c r="L9" s="4"/>
      <c r="M9" s="4"/>
      <c r="N9" s="4"/>
      <c r="O9" s="4"/>
      <c r="P9" s="4"/>
      <c r="Q9" s="4"/>
      <c r="R9" s="4"/>
      <c r="S9" s="4"/>
      <c r="T9" s="4"/>
      <c r="U9" s="4"/>
    </row>
    <row r="10" spans="2:21" s="20" customFormat="1" ht="9.75" customHeight="1" x14ac:dyDescent="0.25">
      <c r="B10" s="5"/>
      <c r="C10" s="4"/>
      <c r="D10" s="4"/>
      <c r="E10" s="4"/>
      <c r="F10" s="4"/>
      <c r="G10" s="4"/>
      <c r="H10" s="4"/>
      <c r="I10" s="4"/>
      <c r="J10" s="4"/>
      <c r="K10" s="4"/>
      <c r="L10" s="4"/>
      <c r="M10" s="4"/>
      <c r="N10" s="4"/>
      <c r="O10" s="4"/>
      <c r="P10" s="4"/>
      <c r="Q10" s="4"/>
      <c r="R10" s="4"/>
      <c r="S10" s="4"/>
      <c r="T10" s="4"/>
      <c r="U10" s="4"/>
    </row>
    <row r="11" spans="2:21" s="20" customFormat="1" ht="18.75" customHeight="1" x14ac:dyDescent="0.2">
      <c r="B11" s="387" t="s">
        <v>383</v>
      </c>
      <c r="C11" s="387"/>
      <c r="D11" s="387"/>
      <c r="E11" s="387"/>
      <c r="F11" s="387"/>
      <c r="G11" s="387"/>
      <c r="H11" s="387"/>
      <c r="I11" s="387"/>
      <c r="J11" s="387"/>
      <c r="K11" s="387"/>
      <c r="L11" s="387"/>
      <c r="M11" s="387"/>
      <c r="N11" s="387"/>
      <c r="O11" s="387"/>
      <c r="P11" s="387"/>
      <c r="Q11" s="387"/>
      <c r="R11" s="387"/>
      <c r="S11" s="387"/>
      <c r="T11" s="387"/>
      <c r="U11" s="387"/>
    </row>
    <row r="12" spans="2:21" s="20" customFormat="1" ht="129" customHeight="1" x14ac:dyDescent="0.2">
      <c r="B12" s="387"/>
      <c r="C12" s="387"/>
      <c r="D12" s="387"/>
      <c r="E12" s="387"/>
      <c r="F12" s="387"/>
      <c r="G12" s="387"/>
      <c r="H12" s="387"/>
      <c r="I12" s="387"/>
      <c r="J12" s="387"/>
      <c r="K12" s="387"/>
      <c r="L12" s="387"/>
      <c r="M12" s="387"/>
      <c r="N12" s="387"/>
      <c r="O12" s="387"/>
      <c r="P12" s="387"/>
      <c r="Q12" s="387"/>
      <c r="R12" s="387"/>
      <c r="S12" s="387"/>
      <c r="T12" s="387"/>
      <c r="U12" s="387"/>
    </row>
    <row r="13" spans="2:21" s="20" customFormat="1" ht="12" customHeight="1" x14ac:dyDescent="0.25">
      <c r="B13" s="5"/>
      <c r="C13" s="4"/>
      <c r="D13" s="4"/>
      <c r="E13" s="4"/>
      <c r="F13" s="4"/>
      <c r="G13" s="4"/>
      <c r="H13" s="4"/>
      <c r="I13" s="4"/>
      <c r="J13" s="4"/>
      <c r="K13" s="4"/>
      <c r="L13" s="4"/>
      <c r="M13" s="4"/>
      <c r="N13" s="4"/>
      <c r="O13" s="4"/>
      <c r="P13" s="4"/>
      <c r="Q13" s="4"/>
      <c r="R13" s="4"/>
      <c r="S13" s="4"/>
      <c r="T13" s="4"/>
      <c r="U13" s="4"/>
    </row>
    <row r="14" spans="2:21" s="20" customFormat="1" x14ac:dyDescent="0.2">
      <c r="B14" s="4"/>
      <c r="C14" s="4"/>
      <c r="D14" s="4"/>
      <c r="E14" s="4"/>
      <c r="F14" s="4"/>
      <c r="G14" s="4"/>
      <c r="H14" s="4"/>
      <c r="I14" s="167" t="s">
        <v>27</v>
      </c>
      <c r="J14" s="167" t="s">
        <v>28</v>
      </c>
      <c r="K14" s="377" t="s">
        <v>29</v>
      </c>
      <c r="L14" s="378"/>
      <c r="M14" s="377" t="s">
        <v>56</v>
      </c>
      <c r="N14" s="378"/>
      <c r="O14" s="377" t="s">
        <v>57</v>
      </c>
      <c r="P14" s="378"/>
      <c r="Q14" s="377" t="s">
        <v>58</v>
      </c>
      <c r="R14" s="378"/>
      <c r="S14"/>
      <c r="T14"/>
      <c r="U14" s="4"/>
    </row>
    <row r="15" spans="2:21" s="20" customFormat="1" ht="9.75" customHeight="1" x14ac:dyDescent="0.2">
      <c r="B15" s="4"/>
      <c r="C15" s="4"/>
      <c r="D15" s="4"/>
      <c r="E15" s="4"/>
      <c r="F15" s="4"/>
      <c r="G15" s="4"/>
      <c r="H15" s="4"/>
      <c r="I15" s="384" t="s">
        <v>304</v>
      </c>
      <c r="J15" s="384" t="s">
        <v>314</v>
      </c>
      <c r="K15" s="371" t="s">
        <v>181</v>
      </c>
      <c r="L15" s="372"/>
      <c r="M15" s="371" t="s">
        <v>387</v>
      </c>
      <c r="N15" s="372"/>
      <c r="O15" s="371" t="s">
        <v>316</v>
      </c>
      <c r="P15" s="372"/>
      <c r="Q15" s="371" t="s">
        <v>315</v>
      </c>
      <c r="R15" s="372"/>
      <c r="S15"/>
      <c r="T15"/>
      <c r="U15" s="4"/>
    </row>
    <row r="16" spans="2:21" s="20" customFormat="1" ht="4.5" customHeight="1" x14ac:dyDescent="0.2">
      <c r="B16" s="4"/>
      <c r="C16" s="4"/>
      <c r="D16" s="4"/>
      <c r="E16" s="4"/>
      <c r="F16" s="4"/>
      <c r="G16" s="4"/>
      <c r="H16" s="4"/>
      <c r="I16" s="385"/>
      <c r="J16" s="385"/>
      <c r="K16" s="373"/>
      <c r="L16" s="374"/>
      <c r="M16" s="373"/>
      <c r="N16" s="374"/>
      <c r="O16" s="373"/>
      <c r="P16" s="374"/>
      <c r="Q16" s="373"/>
      <c r="R16" s="374"/>
      <c r="S16"/>
      <c r="T16"/>
      <c r="U16" s="4"/>
    </row>
    <row r="17" spans="2:21" s="20" customFormat="1" ht="14.25" customHeight="1" x14ac:dyDescent="0.2">
      <c r="B17" s="4"/>
      <c r="C17" s="4"/>
      <c r="D17" s="4"/>
      <c r="E17" s="4"/>
      <c r="F17" s="4"/>
      <c r="G17" s="4"/>
      <c r="H17" s="4"/>
      <c r="I17" s="385"/>
      <c r="J17" s="385"/>
      <c r="K17" s="373"/>
      <c r="L17" s="374"/>
      <c r="M17" s="373"/>
      <c r="N17" s="374"/>
      <c r="O17" s="373"/>
      <c r="P17" s="374"/>
      <c r="Q17" s="373"/>
      <c r="R17" s="374"/>
      <c r="S17"/>
      <c r="T17"/>
      <c r="U17" s="4"/>
    </row>
    <row r="18" spans="2:21" s="20" customFormat="1" ht="18" customHeight="1" x14ac:dyDescent="0.25">
      <c r="B18" s="4"/>
      <c r="C18" s="5" t="s">
        <v>17</v>
      </c>
      <c r="D18" s="4"/>
      <c r="E18" s="4"/>
      <c r="F18" s="4"/>
      <c r="G18" s="4"/>
      <c r="H18" s="4"/>
      <c r="I18" s="385"/>
      <c r="J18" s="385"/>
      <c r="K18" s="373"/>
      <c r="L18" s="374"/>
      <c r="M18" s="373"/>
      <c r="N18" s="374"/>
      <c r="O18" s="373"/>
      <c r="P18" s="374"/>
      <c r="Q18" s="373"/>
      <c r="R18" s="374"/>
      <c r="S18"/>
      <c r="T18"/>
      <c r="U18" s="4"/>
    </row>
    <row r="19" spans="2:21" s="20" customFormat="1" ht="18" customHeight="1" x14ac:dyDescent="0.2">
      <c r="B19" s="4"/>
      <c r="C19" s="4"/>
      <c r="D19" s="4"/>
      <c r="E19" s="4"/>
      <c r="F19" s="4"/>
      <c r="G19" s="4"/>
      <c r="H19" s="4"/>
      <c r="I19" s="385"/>
      <c r="J19" s="385"/>
      <c r="K19" s="373"/>
      <c r="L19" s="374"/>
      <c r="M19" s="373"/>
      <c r="N19" s="374"/>
      <c r="O19" s="373"/>
      <c r="P19" s="374"/>
      <c r="Q19" s="373"/>
      <c r="R19" s="374"/>
      <c r="S19"/>
      <c r="T19"/>
      <c r="U19" s="4"/>
    </row>
    <row r="20" spans="2:21" s="20" customFormat="1" ht="13.5" customHeight="1" x14ac:dyDescent="0.25">
      <c r="B20" s="4"/>
      <c r="C20" s="5" t="s">
        <v>16</v>
      </c>
      <c r="D20" s="4"/>
      <c r="E20" s="4"/>
      <c r="F20" s="4"/>
      <c r="G20" s="4"/>
      <c r="H20" s="4"/>
      <c r="I20" s="385"/>
      <c r="J20" s="385"/>
      <c r="K20" s="373"/>
      <c r="L20" s="374"/>
      <c r="M20" s="373"/>
      <c r="N20" s="374"/>
      <c r="O20" s="373"/>
      <c r="P20" s="374"/>
      <c r="Q20" s="373"/>
      <c r="R20" s="374"/>
      <c r="S20"/>
      <c r="T20"/>
      <c r="U20" s="4"/>
    </row>
    <row r="21" spans="2:21" s="20" customFormat="1" ht="9.75" customHeight="1" x14ac:dyDescent="0.2">
      <c r="B21" s="4"/>
      <c r="C21" s="4"/>
      <c r="D21" s="4"/>
      <c r="E21" s="4"/>
      <c r="F21" s="4"/>
      <c r="G21" s="4"/>
      <c r="H21" s="4"/>
      <c r="I21" s="385"/>
      <c r="J21" s="385"/>
      <c r="K21" s="373"/>
      <c r="L21" s="374"/>
      <c r="M21" s="373"/>
      <c r="N21" s="374"/>
      <c r="O21" s="373"/>
      <c r="P21" s="374"/>
      <c r="Q21" s="373"/>
      <c r="R21" s="374"/>
      <c r="S21"/>
      <c r="T21"/>
      <c r="U21" s="4"/>
    </row>
    <row r="22" spans="2:21" s="20" customFormat="1" x14ac:dyDescent="0.2">
      <c r="B22" s="4"/>
      <c r="C22" s="4"/>
      <c r="D22" s="4"/>
      <c r="E22" s="4"/>
      <c r="F22" s="4"/>
      <c r="G22" s="4"/>
      <c r="H22" s="4"/>
      <c r="I22" s="385"/>
      <c r="J22" s="385"/>
      <c r="K22" s="373"/>
      <c r="L22" s="374"/>
      <c r="M22" s="373"/>
      <c r="N22" s="374"/>
      <c r="O22" s="373"/>
      <c r="P22" s="374"/>
      <c r="Q22" s="373"/>
      <c r="R22" s="374"/>
      <c r="S22"/>
      <c r="T22"/>
      <c r="U22" s="4"/>
    </row>
    <row r="23" spans="2:21" s="20" customFormat="1" ht="31.5" customHeight="1" x14ac:dyDescent="0.2">
      <c r="B23" s="4"/>
      <c r="C23" s="4"/>
      <c r="D23" s="4"/>
      <c r="E23" s="4"/>
      <c r="F23" s="4"/>
      <c r="G23" s="4"/>
      <c r="H23" s="4"/>
      <c r="I23" s="386"/>
      <c r="J23" s="386"/>
      <c r="K23" s="375"/>
      <c r="L23" s="376"/>
      <c r="M23" s="375"/>
      <c r="N23" s="376"/>
      <c r="O23" s="375"/>
      <c r="P23" s="376"/>
      <c r="Q23" s="375"/>
      <c r="R23" s="376"/>
      <c r="S23"/>
      <c r="T23"/>
      <c r="U23" s="4"/>
    </row>
    <row r="24" spans="2:21" s="20" customFormat="1" ht="63" customHeight="1" x14ac:dyDescent="0.2">
      <c r="B24" s="4"/>
      <c r="C24" s="4"/>
      <c r="D24" s="4"/>
      <c r="E24" s="4"/>
      <c r="F24" s="30"/>
      <c r="G24" s="30"/>
      <c r="H24" s="208" t="s">
        <v>13</v>
      </c>
      <c r="I24" s="113" t="s">
        <v>77</v>
      </c>
      <c r="J24" s="114" t="s">
        <v>127</v>
      </c>
      <c r="K24" s="115" t="s">
        <v>15</v>
      </c>
      <c r="L24" s="115" t="s">
        <v>77</v>
      </c>
      <c r="M24" s="115" t="s">
        <v>15</v>
      </c>
      <c r="N24" s="115" t="s">
        <v>77</v>
      </c>
      <c r="O24" s="115" t="s">
        <v>15</v>
      </c>
      <c r="P24" s="115" t="s">
        <v>77</v>
      </c>
      <c r="Q24" s="115" t="s">
        <v>15</v>
      </c>
      <c r="R24" s="115" t="s">
        <v>77</v>
      </c>
      <c r="S24" s="121"/>
      <c r="T24" s="121"/>
      <c r="U24" s="4"/>
    </row>
    <row r="25" spans="2:21" s="20" customFormat="1" x14ac:dyDescent="0.2">
      <c r="B25" s="7" t="s">
        <v>18</v>
      </c>
      <c r="C25" s="9" t="s">
        <v>5</v>
      </c>
      <c r="D25" s="7"/>
      <c r="E25" s="4"/>
      <c r="F25" s="4"/>
      <c r="G25" s="4"/>
      <c r="H25" s="4"/>
      <c r="I25" s="245">
        <v>66667.14320043</v>
      </c>
      <c r="J25" s="180" t="s">
        <v>416</v>
      </c>
      <c r="K25" s="181">
        <f>IFERROR(10000*(L25/'Main Results and Overview'!$P$12),"")</f>
        <v>135.34562353279355</v>
      </c>
      <c r="L25" s="214">
        <v>1130.0276799999999</v>
      </c>
      <c r="M25" s="181">
        <f>IFERROR(10000*(N25/'Main Results and Overview'!$P$12),"")</f>
        <v>263.05293117903511</v>
      </c>
      <c r="N25" s="214">
        <v>2196.2815329999999</v>
      </c>
      <c r="O25" s="181">
        <f>IFERROR(10000*(P25/'Main Results and Overview'!$P$12),"")</f>
        <v>102.29439910410578</v>
      </c>
      <c r="P25" s="214">
        <v>854.07639700000004</v>
      </c>
      <c r="Q25" s="181">
        <f>IFERROR(10000*(R25/'Main Results and Overview'!$P$12),"")</f>
        <v>-500.69295381593435</v>
      </c>
      <c r="R25" s="214">
        <f>-1*((IF(L25="","0",L25)+IF(N25="","0",N25)+IF(P25="","0",P25)))</f>
        <v>-4180.3856099999994</v>
      </c>
      <c r="S25" s="122"/>
      <c r="T25" s="122"/>
      <c r="U25" s="4"/>
    </row>
    <row r="26" spans="2:21" s="20" customFormat="1" x14ac:dyDescent="0.2">
      <c r="B26" s="8" t="s">
        <v>19</v>
      </c>
      <c r="C26" s="7" t="s">
        <v>317</v>
      </c>
      <c r="D26" s="8"/>
      <c r="E26" s="4"/>
      <c r="F26" s="4"/>
      <c r="G26" s="4"/>
      <c r="H26" s="4"/>
      <c r="I26" s="246">
        <v>4738.7183796199997</v>
      </c>
      <c r="J26" s="117">
        <v>0</v>
      </c>
      <c r="K26" s="140">
        <f>IFERROR(10000*(L26/'Main Results and Overview'!$P$12),"")</f>
        <v>0</v>
      </c>
      <c r="L26" s="244">
        <v>0</v>
      </c>
      <c r="M26" s="140">
        <f>IFERROR(10000*(N26/'Main Results and Overview'!$P$12),"")</f>
        <v>0</v>
      </c>
      <c r="N26" s="218">
        <v>0</v>
      </c>
      <c r="O26" s="140">
        <f>IFERROR(10000*(P26/'Main Results and Overview'!$P$12),"")</f>
        <v>0</v>
      </c>
      <c r="P26" s="218">
        <v>0</v>
      </c>
      <c r="Q26" s="140">
        <f>IFERROR(10000*(R26/'Main Results and Overview'!$P$12),"")</f>
        <v>0</v>
      </c>
      <c r="R26" s="215">
        <f t="shared" ref="R26:R33" si="0">-1*((IF(L26="","0",L26)+IF(N26="","0",N26)+IF(P26="","0",P26)))</f>
        <v>0</v>
      </c>
      <c r="S26" s="122"/>
      <c r="T26" s="122"/>
      <c r="U26" s="4"/>
    </row>
    <row r="27" spans="2:21" s="20" customFormat="1" x14ac:dyDescent="0.2">
      <c r="B27" s="8" t="s">
        <v>20</v>
      </c>
      <c r="C27" s="7" t="s">
        <v>8</v>
      </c>
      <c r="D27" s="8"/>
      <c r="E27" s="4"/>
      <c r="F27" s="4"/>
      <c r="G27" s="4"/>
      <c r="H27" s="4"/>
      <c r="I27" s="246">
        <v>5852.0816987400003</v>
      </c>
      <c r="J27" s="117">
        <v>0</v>
      </c>
      <c r="K27" s="140">
        <f>IFERROR(10000*(L27/'Main Results and Overview'!$P$12),"")</f>
        <v>0</v>
      </c>
      <c r="L27" s="218">
        <v>0</v>
      </c>
      <c r="M27" s="140">
        <f>IFERROR(10000*(N27/'Main Results and Overview'!$P$12),"")</f>
        <v>0</v>
      </c>
      <c r="N27" s="218">
        <v>0</v>
      </c>
      <c r="O27" s="140">
        <f>IFERROR(10000*(P27/'Main Results and Overview'!$P$12),"")</f>
        <v>0</v>
      </c>
      <c r="P27" s="218">
        <v>0</v>
      </c>
      <c r="Q27" s="140">
        <f>IFERROR(10000*(R27/'Main Results and Overview'!$P$12),"")</f>
        <v>0</v>
      </c>
      <c r="R27" s="215">
        <f t="shared" si="0"/>
        <v>0</v>
      </c>
      <c r="S27" s="122"/>
      <c r="T27" s="122"/>
      <c r="U27" s="4"/>
    </row>
    <row r="28" spans="2:21" s="20" customFormat="1" ht="15" thickBot="1" x14ac:dyDescent="0.25">
      <c r="B28" s="8" t="s">
        <v>21</v>
      </c>
      <c r="C28" s="7" t="s">
        <v>9</v>
      </c>
      <c r="D28" s="8"/>
      <c r="E28" s="4"/>
      <c r="F28" s="4"/>
      <c r="G28" s="4"/>
      <c r="H28" s="4"/>
      <c r="I28" s="246">
        <v>14261.187533661148</v>
      </c>
      <c r="J28" s="117" t="s">
        <v>416</v>
      </c>
      <c r="K28" s="140">
        <f>IFERROR(10000*(L28/'Main Results and Overview'!$P$12),"")</f>
        <v>0</v>
      </c>
      <c r="L28" s="215">
        <v>0</v>
      </c>
      <c r="M28" s="140">
        <f>IFERROR(10000*(N28/'Main Results and Overview'!$P$12),"")</f>
        <v>0</v>
      </c>
      <c r="N28" s="215">
        <v>0</v>
      </c>
      <c r="O28" s="140">
        <f>IFERROR(10000*(P28/'Main Results and Overview'!$P$12),"")</f>
        <v>0</v>
      </c>
      <c r="P28" s="215">
        <v>0</v>
      </c>
      <c r="Q28" s="140">
        <f>IFERROR(10000*(R28/'Main Results and Overview'!$P$12),"")</f>
        <v>0</v>
      </c>
      <c r="R28" s="215">
        <f t="shared" si="0"/>
        <v>0</v>
      </c>
      <c r="S28" s="123"/>
      <c r="T28" s="123"/>
      <c r="U28" s="4"/>
    </row>
    <row r="29" spans="2:21" s="20" customFormat="1" ht="15" thickBot="1" x14ac:dyDescent="0.25">
      <c r="B29" s="4" t="s">
        <v>22</v>
      </c>
      <c r="C29" s="18" t="s">
        <v>69</v>
      </c>
      <c r="D29" s="18"/>
      <c r="E29" s="19"/>
      <c r="F29" s="19"/>
      <c r="G29" s="19"/>
      <c r="H29" s="19"/>
      <c r="I29" s="247">
        <v>6068.0746664490089</v>
      </c>
      <c r="J29" s="183" t="s">
        <v>417</v>
      </c>
      <c r="K29" s="184"/>
      <c r="L29" s="223"/>
      <c r="M29" s="184"/>
      <c r="N29" s="222"/>
      <c r="O29" s="185">
        <f>IFERROR(10000*(P29/'Main Results and Overview'!$P$12),"")</f>
        <v>0</v>
      </c>
      <c r="P29" s="219">
        <v>0</v>
      </c>
      <c r="Q29" s="185">
        <f>IFERROR(10000*(R29/'Main Results and Overview'!$P$12),"")</f>
        <v>0</v>
      </c>
      <c r="R29" s="216">
        <f t="shared" si="0"/>
        <v>0</v>
      </c>
      <c r="S29" s="122"/>
      <c r="T29" s="122"/>
      <c r="U29" s="4"/>
    </row>
    <row r="30" spans="2:21" s="20" customFormat="1" ht="15" thickBot="1" x14ac:dyDescent="0.25">
      <c r="B30" s="4" t="s">
        <v>23</v>
      </c>
      <c r="C30" s="18" t="s">
        <v>68</v>
      </c>
      <c r="D30" s="18"/>
      <c r="E30" s="19"/>
      <c r="F30" s="19"/>
      <c r="G30" s="19"/>
      <c r="H30" s="19"/>
      <c r="I30" s="247">
        <v>3515.85860158075</v>
      </c>
      <c r="J30" s="183">
        <v>0</v>
      </c>
      <c r="K30" s="185">
        <f>IFERROR(10000*(L30/'Main Results and Overview'!$P$12),"")</f>
        <v>0</v>
      </c>
      <c r="L30" s="219">
        <v>0</v>
      </c>
      <c r="M30" s="185">
        <f>IFERROR(10000*(N30/'Main Results and Overview'!$P$12),"")</f>
        <v>0</v>
      </c>
      <c r="N30" s="219">
        <v>0</v>
      </c>
      <c r="O30" s="185">
        <f>IFERROR(10000*(P30/'Main Results and Overview'!$P$12),"")</f>
        <v>0</v>
      </c>
      <c r="P30" s="219">
        <v>0</v>
      </c>
      <c r="Q30" s="185">
        <f>IFERROR(10000*(R30/'Main Results and Overview'!$P$12),"")</f>
        <v>0</v>
      </c>
      <c r="R30" s="216">
        <f t="shared" si="0"/>
        <v>0</v>
      </c>
      <c r="S30" s="122"/>
      <c r="T30" s="122"/>
      <c r="U30" s="4"/>
    </row>
    <row r="31" spans="2:21" s="20" customFormat="1" ht="15" thickBot="1" x14ac:dyDescent="0.25">
      <c r="B31" s="4" t="s">
        <v>24</v>
      </c>
      <c r="C31" s="18" t="s">
        <v>70</v>
      </c>
      <c r="D31" s="18"/>
      <c r="E31" s="19"/>
      <c r="F31" s="19"/>
      <c r="G31" s="19"/>
      <c r="H31" s="19"/>
      <c r="I31" s="247">
        <v>4677.2542656313899</v>
      </c>
      <c r="J31" s="183" t="s">
        <v>417</v>
      </c>
      <c r="K31" s="184"/>
      <c r="L31" s="223"/>
      <c r="M31" s="184"/>
      <c r="N31" s="222"/>
      <c r="O31" s="185">
        <f>IFERROR(10000*(P31/'Main Results and Overview'!$P$12),"")</f>
        <v>0</v>
      </c>
      <c r="P31" s="219">
        <v>0</v>
      </c>
      <c r="Q31" s="185">
        <f>IFERROR(10000*(R31/'Main Results and Overview'!$P$12),"")</f>
        <v>0</v>
      </c>
      <c r="R31" s="216">
        <f t="shared" si="0"/>
        <v>0</v>
      </c>
      <c r="S31" s="122"/>
      <c r="T31" s="122"/>
      <c r="U31" s="4"/>
    </row>
    <row r="32" spans="2:21" s="20" customFormat="1" x14ac:dyDescent="0.2">
      <c r="B32" s="8" t="s">
        <v>25</v>
      </c>
      <c r="C32" s="7" t="s">
        <v>10</v>
      </c>
      <c r="D32" s="8"/>
      <c r="E32" s="4"/>
      <c r="F32" s="4"/>
      <c r="G32" s="4"/>
      <c r="H32" s="4"/>
      <c r="I32" s="246">
        <v>34938.905588408852</v>
      </c>
      <c r="J32" s="117" t="s">
        <v>417</v>
      </c>
      <c r="K32" s="140">
        <f>IFERROR(10000*(L32/'Main Results and Overview'!$P$12),"")</f>
        <v>135.34562353279355</v>
      </c>
      <c r="L32" s="218">
        <v>1130.0276799999999</v>
      </c>
      <c r="M32" s="140">
        <f>IFERROR(10000*(N32/'Main Results and Overview'!$P$12),"")</f>
        <v>263.05293117903511</v>
      </c>
      <c r="N32" s="218">
        <v>2196.2815329999999</v>
      </c>
      <c r="O32" s="140">
        <f>IFERROR(10000*(P32/'Main Results and Overview'!$P$12),"")</f>
        <v>102.29439910410578</v>
      </c>
      <c r="P32" s="218">
        <v>854.07639700000004</v>
      </c>
      <c r="Q32" s="140">
        <f>IFERROR(10000*(R32/'Main Results and Overview'!$P$12),"")</f>
        <v>-500.69295381593435</v>
      </c>
      <c r="R32" s="215">
        <f t="shared" si="0"/>
        <v>-4180.3856099999994</v>
      </c>
      <c r="S32" s="122"/>
      <c r="T32" s="122"/>
      <c r="U32" s="4"/>
    </row>
    <row r="33" spans="2:21" s="20" customFormat="1" x14ac:dyDescent="0.2">
      <c r="B33" s="8" t="s">
        <v>26</v>
      </c>
      <c r="C33" s="7" t="s">
        <v>12</v>
      </c>
      <c r="D33" s="8"/>
      <c r="E33" s="4"/>
      <c r="F33" s="4"/>
      <c r="G33" s="4"/>
      <c r="H33" s="4"/>
      <c r="I33" s="246">
        <v>6876.25</v>
      </c>
      <c r="J33" s="117" t="s">
        <v>418</v>
      </c>
      <c r="K33" s="140">
        <f>IFERROR(10000*(L33/'Main Results and Overview'!$P$12),"")</f>
        <v>0</v>
      </c>
      <c r="L33" s="218">
        <v>0</v>
      </c>
      <c r="M33" s="140">
        <f>IFERROR(10000*(N33/'Main Results and Overview'!$P$12),"")</f>
        <v>0</v>
      </c>
      <c r="N33" s="218">
        <v>0</v>
      </c>
      <c r="O33" s="140">
        <f>IFERROR(10000*(P33/'Main Results and Overview'!$P$12),"")</f>
        <v>0</v>
      </c>
      <c r="P33" s="218">
        <v>0</v>
      </c>
      <c r="Q33" s="140">
        <f>IFERROR(10000*(R33/'Main Results and Overview'!$P$12),"")</f>
        <v>0</v>
      </c>
      <c r="R33" s="215">
        <f t="shared" si="0"/>
        <v>0</v>
      </c>
      <c r="S33" s="122"/>
      <c r="T33" s="122"/>
      <c r="U33" s="4"/>
    </row>
    <row r="34" spans="2:21" s="20" customFormat="1" x14ac:dyDescent="0.2">
      <c r="B34" s="8"/>
      <c r="C34" s="7"/>
      <c r="D34" s="8"/>
      <c r="E34" s="4"/>
      <c r="F34" s="4"/>
      <c r="G34" s="4"/>
      <c r="H34" s="4"/>
      <c r="I34" s="248"/>
      <c r="J34" s="136"/>
      <c r="K34" s="141"/>
      <c r="L34" s="220"/>
      <c r="M34" s="141"/>
      <c r="N34" s="220"/>
      <c r="O34" s="141"/>
      <c r="P34" s="220"/>
      <c r="Q34" s="141"/>
      <c r="R34" s="217"/>
      <c r="S34" s="8"/>
      <c r="T34" s="8"/>
      <c r="U34" s="4"/>
    </row>
    <row r="35" spans="2:21" s="20" customFormat="1" x14ac:dyDescent="0.2">
      <c r="B35" s="8" t="s">
        <v>100</v>
      </c>
      <c r="C35" s="9" t="s">
        <v>212</v>
      </c>
      <c r="D35" s="8"/>
      <c r="E35" s="4"/>
      <c r="F35" s="4"/>
      <c r="G35" s="4"/>
      <c r="H35" s="4"/>
      <c r="I35" s="248"/>
      <c r="J35" s="136"/>
      <c r="K35" s="141"/>
      <c r="L35" s="220"/>
      <c r="M35" s="141"/>
      <c r="N35" s="220"/>
      <c r="O35" s="141"/>
      <c r="P35" s="220"/>
      <c r="Q35" s="141"/>
      <c r="R35" s="217"/>
      <c r="S35" s="8"/>
      <c r="T35" s="8"/>
      <c r="U35" s="4"/>
    </row>
    <row r="36" spans="2:21" s="20" customFormat="1" ht="15" thickBot="1" x14ac:dyDescent="0.25">
      <c r="B36" s="8"/>
      <c r="C36" s="110" t="s">
        <v>278</v>
      </c>
      <c r="D36" s="110" t="s">
        <v>277</v>
      </c>
      <c r="E36" s="4"/>
      <c r="F36" s="4"/>
      <c r="G36" s="4"/>
      <c r="H36" s="4"/>
      <c r="I36" s="248"/>
      <c r="J36" s="136"/>
      <c r="K36" s="141"/>
      <c r="L36" s="220"/>
      <c r="M36" s="141"/>
      <c r="N36" s="220"/>
      <c r="O36" s="141"/>
      <c r="P36" s="220"/>
      <c r="Q36" s="141"/>
      <c r="R36" s="217"/>
      <c r="S36" s="8"/>
      <c r="T36" s="8"/>
      <c r="U36" s="4"/>
    </row>
    <row r="37" spans="2:21" s="20" customFormat="1" ht="15" customHeight="1" thickBot="1" x14ac:dyDescent="0.25">
      <c r="B37" s="8"/>
      <c r="C37" s="7" t="s">
        <v>421</v>
      </c>
      <c r="D37" s="8" t="s">
        <v>424</v>
      </c>
      <c r="E37" s="4"/>
      <c r="F37" s="4"/>
      <c r="G37" s="4"/>
      <c r="H37" s="4"/>
      <c r="I37" s="259">
        <v>10892.9072</v>
      </c>
      <c r="J37" s="269"/>
      <c r="K37" s="261">
        <f>IFERROR(IF(10000*(L37/'Main Results and Overview'!$P$12)=0,"",(10000*(L37/'Main Results and Overview'!$P$12))),"")</f>
        <v>32.014525942605282</v>
      </c>
      <c r="L37" s="218">
        <v>267.29568</v>
      </c>
      <c r="M37" s="140">
        <f>IFERROR(IF(10000*(N37/'Main Results and Overview'!$P$12)=0,"",(10000*(N37/'Main Results and Overview'!$P$12))),"")</f>
        <v>157.89495197144635</v>
      </c>
      <c r="N37" s="218">
        <v>1318.296533</v>
      </c>
      <c r="O37" s="140">
        <f>IFERROR(IF(10000*(P37/'Main Results and Overview'!$P$12)=0,"",(10000*(P37/'Main Results and Overview'!$P$12))),"")</f>
        <v>33.909404134527861</v>
      </c>
      <c r="P37" s="218">
        <v>283.11639700000001</v>
      </c>
      <c r="Q37" s="140">
        <f>IFERROR(IF(10000*(R37/'Main Results and Overview'!$P$12)=0,"",(10000*(R37/'Main Results and Overview'!$P$12))),"")</f>
        <v>-223.8188820485795</v>
      </c>
      <c r="R37" s="215">
        <f t="shared" ref="R37:R46" si="1">IF(C37="","",-1*(IF(L37="","0",L37)+IF(N37="","0",N37)+IF(P37="","0",P37)))</f>
        <v>-1868.7086099999999</v>
      </c>
      <c r="S37" s="122"/>
      <c r="T37" s="122"/>
      <c r="U37" s="4"/>
    </row>
    <row r="38" spans="2:21" s="20" customFormat="1" ht="15" customHeight="1" thickBot="1" x14ac:dyDescent="0.25">
      <c r="B38" s="8"/>
      <c r="C38" s="7" t="s">
        <v>422</v>
      </c>
      <c r="D38" s="8" t="s">
        <v>424</v>
      </c>
      <c r="E38" s="4"/>
      <c r="F38" s="4"/>
      <c r="G38" s="4"/>
      <c r="H38" s="4"/>
      <c r="I38" s="259">
        <v>9132.7891999999993</v>
      </c>
      <c r="J38" s="270"/>
      <c r="K38" s="261">
        <f>IFERROR(IF(10000*(L38/'Main Results and Overview'!$P$12)=0,"",(10000*(L38/'Main Results and Overview'!$P$12))),"")</f>
        <v>54.734345805586159</v>
      </c>
      <c r="L38" s="218">
        <v>456.988</v>
      </c>
      <c r="M38" s="140">
        <f>IFERROR(IF(10000*(N38/'Main Results and Overview'!$P$12)=0,"",(10000*(N38/'Main Results and Overview'!$P$12))),"")</f>
        <v>88.775810856129937</v>
      </c>
      <c r="N38" s="218">
        <v>741.20699999999999</v>
      </c>
      <c r="O38" s="140">
        <f>IFERROR(IF(10000*(P38/'Main Results and Overview'!$P$12)=0,"",(10000*(P38/'Main Results and Overview'!$P$12))),"")</f>
        <v>48.242945431897674</v>
      </c>
      <c r="P38" s="218">
        <v>402.79</v>
      </c>
      <c r="Q38" s="140">
        <f>IFERROR(IF(10000*(R38/'Main Results and Overview'!$P$12)=0,"",(10000*(R38/'Main Results and Overview'!$P$12))),"")</f>
        <v>-191.75310209361376</v>
      </c>
      <c r="R38" s="215">
        <f t="shared" si="1"/>
        <v>-1600.9849999999999</v>
      </c>
      <c r="S38" s="122"/>
      <c r="T38" s="122"/>
      <c r="U38" s="4"/>
    </row>
    <row r="39" spans="2:21" s="20" customFormat="1" ht="15" customHeight="1" thickBot="1" x14ac:dyDescent="0.25">
      <c r="B39" s="8"/>
      <c r="C39" s="7" t="s">
        <v>423</v>
      </c>
      <c r="D39" s="8" t="s">
        <v>424</v>
      </c>
      <c r="E39" s="4"/>
      <c r="F39" s="4"/>
      <c r="G39" s="4"/>
      <c r="H39" s="4"/>
      <c r="I39" s="260">
        <v>9590.5418000000009</v>
      </c>
      <c r="J39" s="271"/>
      <c r="K39" s="261">
        <f>IFERROR(IF(10000*(L39/'Main Results and Overview'!$P$12)=0,"",(10000*(L39/'Main Results and Overview'!$P$12))),"")</f>
        <v>48.59675178460212</v>
      </c>
      <c r="L39" s="221">
        <v>405.74400000000003</v>
      </c>
      <c r="M39" s="140">
        <f>IFERROR(IF(10000*(N39/'Main Results and Overview'!$P$12)=0,"",(10000*(N39/'Main Results and Overview'!$P$12))),"")</f>
        <v>16.382168351458823</v>
      </c>
      <c r="N39" s="221">
        <v>136.77799999999999</v>
      </c>
      <c r="O39" s="140">
        <f>IFERROR(IF(10000*(P39/'Main Results and Overview'!$P$12)=0,"",(10000*(P39/'Main Results and Overview'!$P$12))),"")</f>
        <v>20.142049537680254</v>
      </c>
      <c r="P39" s="221">
        <v>168.17</v>
      </c>
      <c r="Q39" s="140">
        <f>IFERROR(IF(10000*(R39/'Main Results and Overview'!$P$12)=0,"",(10000*(R39/'Main Results and Overview'!$P$12))),"")</f>
        <v>-85.1209696737412</v>
      </c>
      <c r="R39" s="215">
        <f t="shared" si="1"/>
        <v>-710.69200000000001</v>
      </c>
      <c r="S39" s="122"/>
      <c r="T39" s="122"/>
      <c r="U39" s="4"/>
    </row>
    <row r="40" spans="2:21" s="20" customFormat="1" ht="15" customHeight="1" thickBot="1" x14ac:dyDescent="0.25">
      <c r="B40" s="8"/>
      <c r="C40" s="7"/>
      <c r="D40" s="8"/>
      <c r="E40" s="4"/>
      <c r="F40" s="4"/>
      <c r="G40" s="4"/>
      <c r="H40" s="4"/>
      <c r="I40" s="260"/>
      <c r="J40" s="270"/>
      <c r="K40" s="261" t="str">
        <f>IFERROR(IF(10000*(L40/'Main Results and Overview'!$P$12)=0,"",(10000*(L40/'Main Results and Overview'!$P$12))),"")</f>
        <v/>
      </c>
      <c r="L40" s="221"/>
      <c r="M40" s="140" t="str">
        <f>IFERROR(IF(10000*(N40/'Main Results and Overview'!$P$12)=0,"",(10000*(N40/'Main Results and Overview'!$P$12))),"")</f>
        <v/>
      </c>
      <c r="N40" s="221"/>
      <c r="O40" s="140" t="str">
        <f>IFERROR(IF(10000*(P40/'Main Results and Overview'!$P$12)=0,"",(10000*(P40/'Main Results and Overview'!$P$12))),"")</f>
        <v/>
      </c>
      <c r="P40" s="221"/>
      <c r="Q40" s="140" t="str">
        <f>IFERROR(IF(10000*(R40/'Main Results and Overview'!$P$12)=0,"",(10000*(R40/'Main Results and Overview'!$P$12))),"")</f>
        <v/>
      </c>
      <c r="R40" s="215" t="str">
        <f t="shared" si="1"/>
        <v/>
      </c>
      <c r="S40" s="122"/>
      <c r="T40" s="122"/>
      <c r="U40" s="4"/>
    </row>
    <row r="41" spans="2:21" s="20" customFormat="1" ht="15" customHeight="1" thickBot="1" x14ac:dyDescent="0.25">
      <c r="B41" s="8"/>
      <c r="C41" s="7"/>
      <c r="D41" s="8"/>
      <c r="E41" s="4"/>
      <c r="F41" s="4"/>
      <c r="G41" s="4"/>
      <c r="H41" s="4"/>
      <c r="I41" s="260"/>
      <c r="J41" s="271"/>
      <c r="K41" s="261" t="str">
        <f>IFERROR(IF(10000*(L41/'Main Results and Overview'!$P$12)=0,"",(10000*(L41/'Main Results and Overview'!$P$12))),"")</f>
        <v/>
      </c>
      <c r="L41" s="221"/>
      <c r="M41" s="140" t="str">
        <f>IFERROR(IF(10000*(N41/'Main Results and Overview'!$P$12)=0,"",(10000*(N41/'Main Results and Overview'!$P$12))),"")</f>
        <v/>
      </c>
      <c r="N41" s="221"/>
      <c r="O41" s="140" t="str">
        <f>IFERROR(IF(10000*(P41/'Main Results and Overview'!$P$12)=0,"",(10000*(P41/'Main Results and Overview'!$P$12))),"")</f>
        <v/>
      </c>
      <c r="P41" s="221"/>
      <c r="Q41" s="140" t="str">
        <f>IFERROR(IF(10000*(R41/'Main Results and Overview'!$P$12)=0,"",(10000*(R41/'Main Results and Overview'!$P$12))),"")</f>
        <v/>
      </c>
      <c r="R41" s="215" t="str">
        <f t="shared" si="1"/>
        <v/>
      </c>
      <c r="S41" s="122"/>
      <c r="T41" s="122"/>
      <c r="U41" s="4"/>
    </row>
    <row r="42" spans="2:21" s="20" customFormat="1" ht="15" customHeight="1" thickBot="1" x14ac:dyDescent="0.25">
      <c r="B42" s="8"/>
      <c r="C42" s="7"/>
      <c r="D42" s="8"/>
      <c r="E42" s="4"/>
      <c r="F42" s="4"/>
      <c r="G42" s="4"/>
      <c r="H42" s="4"/>
      <c r="I42" s="260"/>
      <c r="J42" s="270"/>
      <c r="K42" s="261" t="str">
        <f>IFERROR(IF(10000*(L42/'Main Results and Overview'!$P$12)=0,"",(10000*(L42/'Main Results and Overview'!$P$12))),"")</f>
        <v/>
      </c>
      <c r="L42" s="221"/>
      <c r="M42" s="140" t="str">
        <f>IFERROR(IF(10000*(N42/'Main Results and Overview'!$P$12)=0,"",(10000*(N42/'Main Results and Overview'!$P$12))),"")</f>
        <v/>
      </c>
      <c r="N42" s="221"/>
      <c r="O42" s="140" t="str">
        <f>IFERROR(IF(10000*(P42/'Main Results and Overview'!$P$12)=0,"",(10000*(P42/'Main Results and Overview'!$P$12))),"")</f>
        <v/>
      </c>
      <c r="P42" s="221"/>
      <c r="Q42" s="140" t="str">
        <f>IFERROR(IF(10000*(R42/'Main Results and Overview'!$P$12)=0,"",(10000*(R42/'Main Results and Overview'!$P$12))),"")</f>
        <v/>
      </c>
      <c r="R42" s="215" t="str">
        <f t="shared" si="1"/>
        <v/>
      </c>
      <c r="S42" s="122"/>
      <c r="T42" s="122"/>
      <c r="U42" s="4"/>
    </row>
    <row r="43" spans="2:21" s="20" customFormat="1" ht="15" customHeight="1" thickBot="1" x14ac:dyDescent="0.25">
      <c r="B43" s="8"/>
      <c r="C43" s="7"/>
      <c r="D43" s="8"/>
      <c r="E43" s="4"/>
      <c r="F43" s="4"/>
      <c r="G43" s="4"/>
      <c r="H43" s="4"/>
      <c r="I43" s="260"/>
      <c r="J43" s="271"/>
      <c r="K43" s="261" t="str">
        <f>IFERROR(IF(10000*(L43/'Main Results and Overview'!$P$12)=0,"",(10000*(L43/'Main Results and Overview'!$P$12))),"")</f>
        <v/>
      </c>
      <c r="L43" s="221"/>
      <c r="M43" s="140" t="str">
        <f>IFERROR(IF(10000*(N43/'Main Results and Overview'!$P$12)=0,"",(10000*(N43/'Main Results and Overview'!$P$12))),"")</f>
        <v/>
      </c>
      <c r="N43" s="221"/>
      <c r="O43" s="140" t="str">
        <f>IFERROR(IF(10000*(P43/'Main Results and Overview'!$P$12)=0,"",(10000*(P43/'Main Results and Overview'!$P$12))),"")</f>
        <v/>
      </c>
      <c r="P43" s="221"/>
      <c r="Q43" s="140" t="str">
        <f>IFERROR(IF(10000*(R43/'Main Results and Overview'!$P$12)=0,"",(10000*(R43/'Main Results and Overview'!$P$12))),"")</f>
        <v/>
      </c>
      <c r="R43" s="215" t="str">
        <f t="shared" si="1"/>
        <v/>
      </c>
      <c r="S43" s="122"/>
      <c r="T43" s="122"/>
      <c r="U43" s="4"/>
    </row>
    <row r="44" spans="2:21" s="20" customFormat="1" ht="15" customHeight="1" thickBot="1" x14ac:dyDescent="0.25">
      <c r="B44" s="8"/>
      <c r="C44" s="7"/>
      <c r="D44" s="8"/>
      <c r="E44" s="4"/>
      <c r="F44" s="4"/>
      <c r="G44" s="4"/>
      <c r="H44" s="4"/>
      <c r="I44" s="260"/>
      <c r="J44" s="270"/>
      <c r="K44" s="261" t="str">
        <f>IFERROR(IF(10000*(L44/'Main Results and Overview'!$P$12)=0,"",(10000*(L44/'Main Results and Overview'!$P$12))),"")</f>
        <v/>
      </c>
      <c r="L44" s="221"/>
      <c r="M44" s="140" t="str">
        <f>IFERROR(IF(10000*(N44/'Main Results and Overview'!$P$12)=0,"",(10000*(N44/'Main Results and Overview'!$P$12))),"")</f>
        <v/>
      </c>
      <c r="N44" s="221"/>
      <c r="O44" s="140" t="str">
        <f>IFERROR(IF(10000*(P44/'Main Results and Overview'!$P$12)=0,"",(10000*(P44/'Main Results and Overview'!$P$12))),"")</f>
        <v/>
      </c>
      <c r="P44" s="221"/>
      <c r="Q44" s="140" t="str">
        <f>IFERROR(IF(10000*(R44/'Main Results and Overview'!$P$12)=0,"",(10000*(R44/'Main Results and Overview'!$P$12))),"")</f>
        <v/>
      </c>
      <c r="R44" s="215" t="str">
        <f t="shared" si="1"/>
        <v/>
      </c>
      <c r="S44" s="122"/>
      <c r="T44" s="122"/>
      <c r="U44" s="4"/>
    </row>
    <row r="45" spans="2:21" s="20" customFormat="1" ht="15" customHeight="1" thickBot="1" x14ac:dyDescent="0.25">
      <c r="B45" s="8"/>
      <c r="C45" s="7"/>
      <c r="D45" s="8"/>
      <c r="E45" s="4"/>
      <c r="F45" s="4"/>
      <c r="G45" s="4"/>
      <c r="H45" s="4"/>
      <c r="I45" s="260"/>
      <c r="J45" s="271"/>
      <c r="K45" s="261" t="str">
        <f>IFERROR(IF(10000*(L45/'Main Results and Overview'!$P$12)=0,"",(10000*(L45/'Main Results and Overview'!$P$12))),"")</f>
        <v/>
      </c>
      <c r="L45" s="221"/>
      <c r="M45" s="140" t="str">
        <f>IFERROR(IF(10000*(N45/'Main Results and Overview'!$P$12)=0,"",(10000*(N45/'Main Results and Overview'!$P$12))),"")</f>
        <v/>
      </c>
      <c r="N45" s="221"/>
      <c r="O45" s="140" t="str">
        <f>IFERROR(IF(10000*(P45/'Main Results and Overview'!$P$12)=0,"",(10000*(P45/'Main Results and Overview'!$P$12))),"")</f>
        <v/>
      </c>
      <c r="P45" s="221"/>
      <c r="Q45" s="140" t="str">
        <f>IFERROR(IF(10000*(R45/'Main Results and Overview'!$P$12)=0,"",(10000*(R45/'Main Results and Overview'!$P$12))),"")</f>
        <v/>
      </c>
      <c r="R45" s="215" t="str">
        <f t="shared" si="1"/>
        <v/>
      </c>
      <c r="S45" s="122"/>
      <c r="T45" s="122"/>
      <c r="U45" s="4"/>
    </row>
    <row r="46" spans="2:21" s="20" customFormat="1" ht="16.5" customHeight="1" thickBot="1" x14ac:dyDescent="0.25">
      <c r="B46" s="4"/>
      <c r="C46" s="7"/>
      <c r="D46" s="8"/>
      <c r="E46" s="4"/>
      <c r="F46" s="4"/>
      <c r="G46" s="4"/>
      <c r="H46" s="4"/>
      <c r="I46" s="260"/>
      <c r="J46" s="270"/>
      <c r="K46" s="261" t="str">
        <f>IFERROR(IF(10000*(L46/'Main Results and Overview'!$P$12)=0,"",(10000*(L46/'Main Results and Overview'!$P$12))),"")</f>
        <v/>
      </c>
      <c r="L46" s="221"/>
      <c r="M46" s="140" t="str">
        <f>IFERROR(IF(10000*(N46/'Main Results and Overview'!$P$12)=0,"",(10000*(N46/'Main Results and Overview'!$P$12))),"")</f>
        <v/>
      </c>
      <c r="N46" s="221"/>
      <c r="O46" s="140" t="str">
        <f>IFERROR(IF(10000*(P46/'Main Results and Overview'!$P$12)=0,"",(10000*(P46/'Main Results and Overview'!$P$12))),"")</f>
        <v/>
      </c>
      <c r="P46" s="221"/>
      <c r="Q46" s="140" t="str">
        <f>IFERROR(IF(10000*(R46/'Main Results and Overview'!$P$12)=0,"",(10000*(R46/'Main Results and Overview'!$P$12))),"")</f>
        <v/>
      </c>
      <c r="R46" s="215" t="str">
        <f t="shared" si="1"/>
        <v/>
      </c>
      <c r="S46" s="122"/>
      <c r="T46" s="122"/>
      <c r="U46" s="4"/>
    </row>
    <row r="47" spans="2:21" s="20" customFormat="1" ht="27.75" customHeight="1" x14ac:dyDescent="0.2">
      <c r="B47" s="381" t="s">
        <v>402</v>
      </c>
      <c r="C47" s="381"/>
      <c r="D47" s="381"/>
      <c r="E47" s="381"/>
      <c r="F47" s="381"/>
      <c r="G47" s="381"/>
      <c r="H47" s="381"/>
      <c r="I47" s="381"/>
      <c r="J47" s="381"/>
      <c r="K47" s="381"/>
      <c r="L47" s="381"/>
      <c r="M47" s="381"/>
      <c r="N47" s="381"/>
      <c r="O47" s="381"/>
      <c r="P47" s="381"/>
      <c r="Q47" s="381"/>
      <c r="R47" s="381"/>
      <c r="S47" s="381"/>
      <c r="T47" s="381"/>
      <c r="U47" s="4"/>
    </row>
    <row r="48" spans="2:21" s="20" customFormat="1" x14ac:dyDescent="0.2">
      <c r="B48" s="4"/>
      <c r="C48" s="4"/>
      <c r="D48" s="4"/>
      <c r="E48" s="4"/>
      <c r="F48" s="4"/>
      <c r="G48" s="4"/>
      <c r="H48" s="4"/>
      <c r="I48" s="11"/>
      <c r="J48" s="11"/>
      <c r="K48" s="11"/>
      <c r="L48" s="11"/>
      <c r="M48" s="11"/>
      <c r="N48" s="11"/>
      <c r="O48" s="11"/>
      <c r="P48" s="11"/>
      <c r="Q48" s="11"/>
      <c r="R48" s="11"/>
      <c r="S48" s="11"/>
      <c r="T48" s="11"/>
      <c r="U48" s="11"/>
    </row>
    <row r="49" spans="2:21" s="20" customFormat="1" x14ac:dyDescent="0.2">
      <c r="B49" s="4"/>
      <c r="C49" s="4"/>
      <c r="D49" s="4"/>
      <c r="E49" s="4"/>
      <c r="F49" s="4"/>
      <c r="G49" s="4"/>
      <c r="H49" s="4"/>
      <c r="I49" s="168" t="s">
        <v>255</v>
      </c>
      <c r="J49" s="168" t="s">
        <v>79</v>
      </c>
      <c r="K49" s="350" t="s">
        <v>196</v>
      </c>
      <c r="L49" s="351"/>
      <c r="M49" s="351"/>
      <c r="N49" s="352"/>
      <c r="O49" s="11"/>
      <c r="P49" s="28"/>
      <c r="Q49" s="28"/>
      <c r="R49" s="28"/>
      <c r="S49" s="28"/>
      <c r="T49" s="28"/>
      <c r="U49" s="28"/>
    </row>
    <row r="50" spans="2:21" s="21" customFormat="1" ht="54.75" customHeight="1" x14ac:dyDescent="0.2">
      <c r="B50" s="17"/>
      <c r="C50" s="17"/>
      <c r="D50" s="17"/>
      <c r="E50" s="17"/>
      <c r="F50" s="17"/>
      <c r="G50" s="17"/>
      <c r="H50" s="17"/>
      <c r="I50" s="168" t="s">
        <v>191</v>
      </c>
      <c r="J50" s="168" t="s">
        <v>53</v>
      </c>
      <c r="K50" s="350" t="s">
        <v>110</v>
      </c>
      <c r="L50" s="351"/>
      <c r="M50" s="351"/>
      <c r="N50" s="352"/>
      <c r="O50" s="4"/>
      <c r="P50" s="33"/>
      <c r="Q50" s="33"/>
      <c r="R50" s="33"/>
      <c r="S50" s="33"/>
      <c r="T50" s="33"/>
      <c r="U50" s="33"/>
    </row>
    <row r="51" spans="2:21" s="21" customFormat="1" ht="26.25" thickBot="1" x14ac:dyDescent="0.25">
      <c r="B51" s="17"/>
      <c r="C51" s="17"/>
      <c r="D51" s="17"/>
      <c r="E51" s="17"/>
      <c r="F51" s="106"/>
      <c r="G51" s="30"/>
      <c r="H51" s="208" t="s">
        <v>13</v>
      </c>
      <c r="I51" s="111" t="s">
        <v>77</v>
      </c>
      <c r="J51" s="112" t="s">
        <v>280</v>
      </c>
      <c r="K51" s="340" t="s">
        <v>279</v>
      </c>
      <c r="L51" s="341"/>
      <c r="M51" s="340" t="s">
        <v>77</v>
      </c>
      <c r="N51" s="341"/>
      <c r="O51" s="4"/>
      <c r="P51" s="33"/>
      <c r="Q51" s="33"/>
      <c r="R51" s="33"/>
      <c r="S51" s="33"/>
      <c r="T51" s="33"/>
      <c r="U51" s="33"/>
    </row>
    <row r="52" spans="2:21" s="21" customFormat="1" ht="17.25" customHeight="1" thickBot="1" x14ac:dyDescent="0.25">
      <c r="B52" s="8" t="s">
        <v>167</v>
      </c>
      <c r="C52" s="44" t="s">
        <v>30</v>
      </c>
      <c r="D52" s="4"/>
      <c r="E52" s="4"/>
      <c r="F52" s="4"/>
      <c r="G52" s="3"/>
      <c r="H52" s="3"/>
      <c r="I52" s="134"/>
      <c r="J52" s="134"/>
      <c r="K52" s="363">
        <f>IFERROR(10000*M52/'Main Results and Overview'!$P$12,"")</f>
        <v>-1.1977195419920472</v>
      </c>
      <c r="L52" s="364"/>
      <c r="M52" s="365">
        <v>-10</v>
      </c>
      <c r="N52" s="366"/>
      <c r="O52" s="4"/>
      <c r="P52" s="33"/>
      <c r="Q52" s="33"/>
      <c r="R52" s="33"/>
      <c r="S52" s="33"/>
      <c r="T52" s="33"/>
      <c r="U52" s="33"/>
    </row>
    <row r="53" spans="2:21" s="20" customFormat="1" ht="17.25" customHeight="1" thickBot="1" x14ac:dyDescent="0.3">
      <c r="B53" s="8" t="s">
        <v>168</v>
      </c>
      <c r="C53" s="5" t="s">
        <v>54</v>
      </c>
      <c r="D53" s="8"/>
      <c r="E53" s="4"/>
      <c r="F53" s="4"/>
      <c r="G53" s="379"/>
      <c r="H53" s="380"/>
      <c r="I53" s="134"/>
      <c r="J53" s="134"/>
      <c r="K53" s="363">
        <f>IFERROR(10000*M53/'Main Results and Overview'!$P$12,"")</f>
        <v>-6.6497388971398461</v>
      </c>
      <c r="L53" s="364"/>
      <c r="M53" s="365">
        <v>-55.52</v>
      </c>
      <c r="N53" s="366"/>
      <c r="O53" s="4"/>
      <c r="P53" s="28"/>
      <c r="Q53" s="28"/>
      <c r="R53" s="28"/>
      <c r="S53" s="28"/>
      <c r="T53" s="28"/>
      <c r="U53" s="28"/>
    </row>
    <row r="54" spans="2:21" s="20" customFormat="1" ht="15" customHeight="1" x14ac:dyDescent="0.2">
      <c r="B54" s="8" t="s">
        <v>169</v>
      </c>
      <c r="C54" s="44" t="s">
        <v>55</v>
      </c>
      <c r="D54" s="4"/>
      <c r="E54" s="4"/>
      <c r="F54" s="382" t="s">
        <v>274</v>
      </c>
      <c r="G54" s="382"/>
      <c r="H54" s="383"/>
      <c r="I54" s="215">
        <v>647.95900000000006</v>
      </c>
      <c r="J54" s="135" t="s">
        <v>419</v>
      </c>
      <c r="K54" s="363">
        <f>IFERROR(10000*M54/'Main Results and Overview'!$P$12,"")</f>
        <v>-6.6497388971398461</v>
      </c>
      <c r="L54" s="364"/>
      <c r="M54" s="365">
        <v>-55.52</v>
      </c>
      <c r="N54" s="366"/>
      <c r="O54" s="4"/>
      <c r="P54" s="28"/>
      <c r="Q54" s="28"/>
      <c r="R54" s="28"/>
      <c r="S54" s="28"/>
      <c r="T54" s="28"/>
      <c r="U54" s="28"/>
    </row>
    <row r="55" spans="2:21" s="20" customFormat="1" ht="15" customHeight="1" x14ac:dyDescent="0.2">
      <c r="B55" s="8" t="s">
        <v>170</v>
      </c>
      <c r="C55" s="27" t="s">
        <v>31</v>
      </c>
      <c r="D55" s="27"/>
      <c r="E55" s="19"/>
      <c r="F55" s="19"/>
      <c r="G55" s="19"/>
      <c r="H55" s="19"/>
      <c r="I55" s="216">
        <v>163.19999999999999</v>
      </c>
      <c r="J55" s="272">
        <v>1</v>
      </c>
      <c r="K55" s="360">
        <f>IFERROR(10000*M55/'Main Results and Overview'!$P$12,"")</f>
        <v>-1.5474536482537249</v>
      </c>
      <c r="L55" s="361"/>
      <c r="M55" s="358">
        <v>-12.92</v>
      </c>
      <c r="N55" s="359"/>
      <c r="O55" s="4"/>
      <c r="P55" s="28"/>
      <c r="Q55" s="28"/>
      <c r="R55" s="28"/>
      <c r="S55" s="28"/>
      <c r="T55" s="28"/>
      <c r="U55" s="28"/>
    </row>
    <row r="56" spans="2:21" s="20" customFormat="1" ht="15" customHeight="1" x14ac:dyDescent="0.2">
      <c r="B56" s="8" t="s">
        <v>171</v>
      </c>
      <c r="C56" s="27" t="s">
        <v>11</v>
      </c>
      <c r="D56" s="27"/>
      <c r="E56" s="19"/>
      <c r="F56" s="19"/>
      <c r="G56" s="19"/>
      <c r="H56" s="19"/>
      <c r="I56" s="216">
        <v>0</v>
      </c>
      <c r="J56" s="186" t="s">
        <v>420</v>
      </c>
      <c r="K56" s="360">
        <f>IFERROR(10000*M56/'Main Results and Overview'!$P$12,"")</f>
        <v>0</v>
      </c>
      <c r="L56" s="361"/>
      <c r="M56" s="358">
        <v>0</v>
      </c>
      <c r="N56" s="359"/>
      <c r="O56" s="4"/>
      <c r="P56" s="28"/>
      <c r="Q56" s="28"/>
      <c r="R56" s="28"/>
      <c r="S56" s="28"/>
      <c r="T56" s="28"/>
      <c r="U56" s="28"/>
    </row>
    <row r="57" spans="2:21" s="20" customFormat="1" ht="15" customHeight="1" x14ac:dyDescent="0.2">
      <c r="B57" s="8" t="s">
        <v>172</v>
      </c>
      <c r="C57" s="27" t="s">
        <v>128</v>
      </c>
      <c r="D57" s="27"/>
      <c r="E57" s="19"/>
      <c r="F57" s="19"/>
      <c r="G57" s="19"/>
      <c r="H57" s="19"/>
      <c r="I57" s="216">
        <v>0</v>
      </c>
      <c r="J57" s="186" t="s">
        <v>420</v>
      </c>
      <c r="K57" s="360">
        <f>IFERROR(10000*M57/'Main Results and Overview'!$P$12,"")</f>
        <v>0</v>
      </c>
      <c r="L57" s="361"/>
      <c r="M57" s="358">
        <v>0</v>
      </c>
      <c r="N57" s="359"/>
      <c r="O57" s="4"/>
      <c r="P57" s="28"/>
      <c r="Q57" s="28"/>
      <c r="R57" s="28"/>
      <c r="S57" s="28"/>
      <c r="T57" s="28"/>
      <c r="U57" s="28"/>
    </row>
    <row r="58" spans="2:21" s="20" customFormat="1" ht="15" customHeight="1" x14ac:dyDescent="0.2">
      <c r="B58" s="8" t="s">
        <v>173</v>
      </c>
      <c r="C58" s="27" t="s">
        <v>90</v>
      </c>
      <c r="D58" s="27"/>
      <c r="E58" s="19"/>
      <c r="F58" s="19"/>
      <c r="G58" s="19"/>
      <c r="H58" s="19"/>
      <c r="I58" s="216">
        <v>332.6</v>
      </c>
      <c r="J58" s="186" t="s">
        <v>418</v>
      </c>
      <c r="K58" s="360">
        <f>IFERROR(10000*M58/'Main Results and Overview'!$P$12,"")</f>
        <v>-3.7728165572749486</v>
      </c>
      <c r="L58" s="361"/>
      <c r="M58" s="358">
        <v>-31.5</v>
      </c>
      <c r="N58" s="359"/>
      <c r="O58" s="4"/>
      <c r="P58" s="28"/>
      <c r="Q58" s="28"/>
      <c r="R58" s="28"/>
      <c r="S58" s="28"/>
      <c r="T58" s="28"/>
      <c r="U58" s="28"/>
    </row>
    <row r="59" spans="2:21" s="20" customFormat="1" ht="15" customHeight="1" thickBot="1" x14ac:dyDescent="0.25">
      <c r="B59" s="8" t="s">
        <v>174</v>
      </c>
      <c r="C59" s="27" t="s">
        <v>327</v>
      </c>
      <c r="D59" s="27"/>
      <c r="E59" s="187"/>
      <c r="F59" s="19"/>
      <c r="G59" s="19"/>
      <c r="H59" s="19"/>
      <c r="I59" s="216">
        <v>152.15899999999999</v>
      </c>
      <c r="J59" s="272">
        <v>0</v>
      </c>
      <c r="K59" s="360">
        <f>IFERROR(10000*M59/'Main Results and Overview'!$P$12,"")</f>
        <v>-1.3294686916111724</v>
      </c>
      <c r="L59" s="361"/>
      <c r="M59" s="358">
        <v>-11.1</v>
      </c>
      <c r="N59" s="359"/>
      <c r="O59" s="4"/>
      <c r="P59" s="28"/>
      <c r="Q59" s="28"/>
      <c r="R59" s="28"/>
      <c r="S59" s="28"/>
      <c r="T59" s="28"/>
      <c r="U59" s="28"/>
    </row>
    <row r="60" spans="2:21" s="20" customFormat="1" ht="15" thickBot="1" x14ac:dyDescent="0.25">
      <c r="B60" s="8" t="s">
        <v>175</v>
      </c>
      <c r="C60" s="4" t="s">
        <v>183</v>
      </c>
      <c r="D60" s="4"/>
      <c r="E60" s="4"/>
      <c r="F60" s="4"/>
      <c r="G60" s="4"/>
      <c r="H60" s="4"/>
      <c r="I60" s="134"/>
      <c r="J60" s="134"/>
      <c r="K60" s="363">
        <f>IFERROR(10000*M60/'Main Results and Overview'!$P$12,"")</f>
        <v>0</v>
      </c>
      <c r="L60" s="364"/>
      <c r="M60" s="365">
        <v>0</v>
      </c>
      <c r="N60" s="366"/>
      <c r="O60" s="4"/>
      <c r="P60" s="28"/>
      <c r="Q60" s="28"/>
      <c r="R60" s="28"/>
      <c r="S60" s="28"/>
      <c r="T60" s="28"/>
      <c r="U60" s="28"/>
    </row>
    <row r="61" spans="2:21" s="20" customFormat="1" ht="18" customHeight="1" x14ac:dyDescent="0.2">
      <c r="B61"/>
      <c r="C61"/>
      <c r="D61"/>
      <c r="E61"/>
      <c r="F61"/>
      <c r="G61"/>
      <c r="H61"/>
      <c r="I61"/>
      <c r="J61"/>
      <c r="K61"/>
      <c r="L61"/>
      <c r="M61"/>
      <c r="N61"/>
      <c r="O61"/>
      <c r="P61"/>
      <c r="Q61"/>
      <c r="R61"/>
      <c r="S61"/>
      <c r="T61"/>
      <c r="U61"/>
    </row>
    <row r="62" spans="2:21" s="20" customFormat="1" ht="15.75" customHeight="1" x14ac:dyDescent="0.2">
      <c r="B62" s="8"/>
      <c r="C62" s="18"/>
      <c r="D62" s="19"/>
      <c r="E62" s="4"/>
      <c r="F62" s="4"/>
      <c r="G62" s="4"/>
      <c r="H62" s="4"/>
      <c r="I62" s="25"/>
      <c r="J62" s="25"/>
      <c r="K62" s="25"/>
      <c r="L62" s="25"/>
      <c r="M62" s="24"/>
      <c r="N62" s="24"/>
      <c r="O62" s="26"/>
      <c r="P62" s="26"/>
      <c r="Q62" s="4"/>
      <c r="R62" s="4"/>
      <c r="S62" s="4"/>
      <c r="T62" s="4"/>
      <c r="U62" s="4"/>
    </row>
    <row r="63" spans="2:21" s="20" customFormat="1" x14ac:dyDescent="0.2">
      <c r="B63" s="8"/>
      <c r="C63" s="8"/>
      <c r="D63" s="4"/>
      <c r="E63" s="4"/>
      <c r="F63" s="4"/>
      <c r="G63" s="4"/>
      <c r="H63" s="4"/>
      <c r="I63" s="4"/>
      <c r="J63" s="4"/>
      <c r="K63" s="357" t="s">
        <v>306</v>
      </c>
      <c r="L63" s="357"/>
      <c r="M63" s="357" t="s">
        <v>77</v>
      </c>
      <c r="N63" s="357"/>
      <c r="O63" s="367"/>
      <c r="P63" s="367"/>
      <c r="Q63" s="4"/>
      <c r="R63" s="4"/>
      <c r="S63" s="4"/>
      <c r="T63" s="4"/>
      <c r="U63" s="4"/>
    </row>
    <row r="64" spans="2:21" s="20" customFormat="1" x14ac:dyDescent="0.2">
      <c r="B64" s="8" t="s">
        <v>176</v>
      </c>
      <c r="C64" s="4" t="s">
        <v>276</v>
      </c>
      <c r="D64" s="4"/>
      <c r="E64" s="4"/>
      <c r="F64" s="4"/>
      <c r="G64" s="34"/>
      <c r="H64" s="4"/>
      <c r="I64" s="4"/>
      <c r="J64" s="15"/>
      <c r="K64" s="362">
        <v>-508.54041225506637</v>
      </c>
      <c r="L64" s="362"/>
      <c r="M64" s="370">
        <f>(IF(R25="","0",R25)+IF(M52="","0",M52)+IF(M53="","0",M53))</f>
        <v>-4245.9056099999998</v>
      </c>
      <c r="N64" s="370"/>
      <c r="O64" s="367"/>
      <c r="P64" s="367"/>
      <c r="Q64" s="4"/>
      <c r="R64" s="4"/>
      <c r="S64" s="4"/>
      <c r="T64" s="4"/>
      <c r="U64" s="4"/>
    </row>
    <row r="65" spans="2:21" s="20" customFormat="1" x14ac:dyDescent="0.2">
      <c r="B65" s="8" t="s">
        <v>177</v>
      </c>
      <c r="C65" s="4" t="s">
        <v>275</v>
      </c>
      <c r="D65" s="4"/>
      <c r="E65" s="4"/>
      <c r="F65" s="4"/>
      <c r="G65" s="4"/>
      <c r="H65" s="4"/>
      <c r="I65" s="4"/>
      <c r="J65" s="15"/>
      <c r="K65" s="362">
        <v>0</v>
      </c>
      <c r="L65" s="362"/>
      <c r="M65" s="415">
        <v>0</v>
      </c>
      <c r="N65" s="415"/>
      <c r="O65" s="367"/>
      <c r="P65" s="367"/>
      <c r="Q65" s="4"/>
      <c r="R65" s="4"/>
      <c r="S65" s="4"/>
      <c r="T65" s="4"/>
      <c r="U65" s="4"/>
    </row>
    <row r="66" spans="2:21" s="20" customFormat="1" x14ac:dyDescent="0.2">
      <c r="B66" s="8" t="s">
        <v>178</v>
      </c>
      <c r="C66" s="4" t="s">
        <v>291</v>
      </c>
      <c r="D66" s="4"/>
      <c r="E66" s="4"/>
      <c r="F66" s="4"/>
      <c r="G66" s="4"/>
      <c r="H66" s="4"/>
      <c r="I66" s="4"/>
      <c r="J66" s="15"/>
      <c r="K66" s="362">
        <v>167.05552543956304</v>
      </c>
      <c r="L66" s="362"/>
      <c r="M66" s="415">
        <v>1394.7799929999999</v>
      </c>
      <c r="N66" s="415"/>
      <c r="O66" s="367"/>
      <c r="P66" s="367"/>
      <c r="Q66" s="4"/>
      <c r="R66" s="4"/>
      <c r="S66" s="4"/>
      <c r="T66" s="4"/>
      <c r="U66" s="4"/>
    </row>
    <row r="67" spans="2:21" s="20" customFormat="1" ht="15" thickBot="1" x14ac:dyDescent="0.25">
      <c r="B67" s="125"/>
      <c r="C67"/>
      <c r="D67"/>
      <c r="E67"/>
      <c r="F67"/>
      <c r="G67"/>
      <c r="H67"/>
      <c r="I67"/>
      <c r="J67"/>
      <c r="K67" s="143"/>
      <c r="L67" s="143"/>
      <c r="M67"/>
      <c r="N67"/>
      <c r="O67" s="1"/>
      <c r="P67" s="1"/>
      <c r="Q67" s="4"/>
      <c r="R67" s="4"/>
      <c r="S67" s="4"/>
      <c r="T67" s="4"/>
      <c r="U67" s="4"/>
    </row>
    <row r="68" spans="2:21" s="20" customFormat="1" ht="16.5" thickBot="1" x14ac:dyDescent="0.3">
      <c r="B68" s="8" t="s">
        <v>179</v>
      </c>
      <c r="C68" s="4" t="s">
        <v>281</v>
      </c>
      <c r="D68" s="4"/>
      <c r="E68" s="4"/>
      <c r="F68" s="4"/>
      <c r="G68" s="4"/>
      <c r="H68" s="13"/>
      <c r="I68" s="13"/>
      <c r="J68" s="100"/>
      <c r="K68" s="362">
        <f>IFERROR('Main Results and Overview'!O26,"")</f>
        <v>-319.86188448070664</v>
      </c>
      <c r="L68" s="362"/>
      <c r="M68" s="368"/>
      <c r="N68" s="369"/>
      <c r="O68" s="418"/>
      <c r="P68" s="418"/>
      <c r="Q68" s="4"/>
      <c r="R68" s="4"/>
      <c r="S68" s="4"/>
      <c r="T68" s="4"/>
      <c r="U68" s="4"/>
    </row>
    <row r="69" spans="2:21" s="20" customFormat="1" x14ac:dyDescent="0.2">
      <c r="B69" s="4"/>
      <c r="C69" s="4"/>
      <c r="D69" s="213" t="s">
        <v>274</v>
      </c>
      <c r="E69" s="4"/>
      <c r="F69" s="4"/>
      <c r="G69" s="4"/>
      <c r="H69" s="13"/>
      <c r="I69" s="13"/>
      <c r="J69" s="3"/>
      <c r="K69" s="3"/>
      <c r="L69" s="3"/>
      <c r="M69" s="3"/>
      <c r="N69" s="3"/>
      <c r="O69" s="4"/>
      <c r="P69" s="4"/>
      <c r="Q69" s="4"/>
      <c r="R69" s="4"/>
      <c r="S69" s="4"/>
      <c r="T69" s="4"/>
      <c r="U69" s="4"/>
    </row>
    <row r="70" spans="2:21" s="20" customFormat="1" ht="27.75" customHeight="1" x14ac:dyDescent="0.2">
      <c r="B70" s="119"/>
      <c r="C70" s="4"/>
      <c r="D70" s="254" t="s">
        <v>385</v>
      </c>
      <c r="E70" s="4"/>
      <c r="F70" s="4"/>
      <c r="G70" s="4"/>
      <c r="H70" s="13"/>
      <c r="I70" s="3"/>
      <c r="J70" s="4"/>
      <c r="K70" s="4"/>
      <c r="L70" s="4"/>
      <c r="M70" s="4"/>
      <c r="N70" s="4"/>
      <c r="O70" s="4"/>
      <c r="P70" s="4"/>
      <c r="Q70" s="4"/>
      <c r="R70" s="4"/>
      <c r="S70" s="4"/>
      <c r="T70" s="4"/>
      <c r="U70" s="4"/>
    </row>
    <row r="71" spans="2:21" s="20" customFormat="1" ht="15" x14ac:dyDescent="0.25">
      <c r="B71" s="5" t="s">
        <v>131</v>
      </c>
      <c r="C71" s="4"/>
      <c r="D71" s="4"/>
      <c r="E71" s="4"/>
      <c r="F71" s="4"/>
      <c r="G71" s="4"/>
      <c r="H71" s="4"/>
      <c r="I71" s="4"/>
      <c r="J71" s="4"/>
      <c r="K71" s="4"/>
      <c r="L71" s="4"/>
      <c r="M71" s="4"/>
      <c r="N71" s="4"/>
      <c r="O71" s="4"/>
      <c r="P71" s="4"/>
      <c r="Q71" s="4"/>
      <c r="R71" s="4"/>
      <c r="S71" s="4"/>
      <c r="T71" s="4"/>
      <c r="U71" s="4"/>
    </row>
    <row r="72" spans="2:21" s="20" customFormat="1" ht="120" customHeight="1" x14ac:dyDescent="0.2">
      <c r="B72" s="387" t="s">
        <v>254</v>
      </c>
      <c r="C72" s="387"/>
      <c r="D72" s="387"/>
      <c r="E72" s="387"/>
      <c r="F72" s="387"/>
      <c r="G72" s="387"/>
      <c r="H72" s="387"/>
      <c r="I72" s="387"/>
      <c r="J72" s="387"/>
      <c r="K72" s="387"/>
      <c r="L72" s="387"/>
      <c r="M72" s="387"/>
      <c r="N72" s="387"/>
      <c r="O72" s="387"/>
      <c r="P72" s="387"/>
      <c r="Q72" s="387"/>
      <c r="R72" s="387"/>
      <c r="S72" s="387"/>
      <c r="T72" s="387"/>
      <c r="U72" s="387"/>
    </row>
    <row r="73" spans="2:21" s="20" customFormat="1" ht="15" customHeight="1" x14ac:dyDescent="0.2">
      <c r="B73" s="131"/>
      <c r="C73" s="131"/>
      <c r="D73" s="131"/>
      <c r="E73" s="131"/>
      <c r="F73" s="131"/>
      <c r="G73" s="131"/>
      <c r="H73" s="131"/>
      <c r="I73" s="131"/>
      <c r="J73" s="131"/>
      <c r="K73" s="131"/>
      <c r="L73" s="131"/>
      <c r="M73" s="131"/>
      <c r="N73" s="131"/>
      <c r="O73" s="131"/>
      <c r="P73" s="131"/>
      <c r="Q73" s="131"/>
      <c r="R73" s="131"/>
      <c r="S73" s="131"/>
      <c r="T73" s="131"/>
      <c r="U73" s="131"/>
    </row>
    <row r="74" spans="2:21" s="20" customFormat="1" ht="29.25" customHeight="1" x14ac:dyDescent="0.2">
      <c r="B74" s="387" t="s">
        <v>384</v>
      </c>
      <c r="C74" s="387"/>
      <c r="D74" s="387"/>
      <c r="E74" s="387"/>
      <c r="F74" s="387"/>
      <c r="G74" s="387"/>
      <c r="H74" s="387"/>
      <c r="I74" s="131"/>
      <c r="J74" s="131"/>
      <c r="K74" s="131"/>
      <c r="L74" s="131"/>
      <c r="M74" s="131"/>
      <c r="N74" s="131"/>
      <c r="O74" s="131"/>
      <c r="P74" s="131"/>
      <c r="Q74" s="131"/>
      <c r="R74" s="131"/>
      <c r="S74" s="131"/>
      <c r="T74" s="131"/>
      <c r="U74" s="131"/>
    </row>
    <row r="75" spans="2:21" s="20" customFormat="1" ht="37.5" customHeight="1" x14ac:dyDescent="0.2">
      <c r="B75" s="169" t="s">
        <v>307</v>
      </c>
      <c r="C75" s="4"/>
      <c r="D75" s="4"/>
      <c r="E75" s="4"/>
      <c r="F75" s="4"/>
      <c r="G75" s="4"/>
      <c r="H75" s="4"/>
      <c r="I75" s="4"/>
      <c r="J75" s="4"/>
      <c r="K75" s="4"/>
      <c r="L75" s="4"/>
      <c r="M75" s="4"/>
      <c r="N75" s="4"/>
      <c r="O75" s="4"/>
      <c r="P75" s="4"/>
      <c r="Q75" s="4"/>
      <c r="R75" s="4"/>
      <c r="S75" s="4"/>
      <c r="T75" s="4"/>
      <c r="U75" s="4"/>
    </row>
    <row r="76" spans="2:21" s="20" customFormat="1" ht="15" x14ac:dyDescent="0.25">
      <c r="B76" s="4"/>
      <c r="C76" s="5" t="s">
        <v>61</v>
      </c>
      <c r="D76" s="4"/>
      <c r="E76" s="4"/>
      <c r="F76" s="4"/>
      <c r="G76" s="4"/>
      <c r="H76" s="4"/>
      <c r="I76" s="4"/>
      <c r="J76" s="4"/>
      <c r="K76" s="353" t="s">
        <v>139</v>
      </c>
      <c r="L76" s="354"/>
      <c r="M76" s="353" t="s">
        <v>140</v>
      </c>
      <c r="N76" s="354"/>
      <c r="O76" s="353" t="s">
        <v>141</v>
      </c>
      <c r="P76" s="354"/>
      <c r="Q76" s="353" t="s">
        <v>142</v>
      </c>
      <c r="R76" s="354"/>
      <c r="S76"/>
      <c r="T76"/>
      <c r="U76" s="4"/>
    </row>
    <row r="77" spans="2:21" s="20" customFormat="1" x14ac:dyDescent="0.2">
      <c r="B77" s="4"/>
      <c r="C77" s="4" t="s">
        <v>119</v>
      </c>
      <c r="D77" s="4"/>
      <c r="E77" s="4"/>
      <c r="F77" s="4"/>
      <c r="G77" s="4"/>
      <c r="H77" s="4"/>
      <c r="I77" s="4"/>
      <c r="J77" s="4"/>
      <c r="K77" s="355"/>
      <c r="L77" s="356"/>
      <c r="M77" s="355"/>
      <c r="N77" s="356"/>
      <c r="O77" s="355"/>
      <c r="P77" s="356"/>
      <c r="Q77" s="355"/>
      <c r="R77" s="356"/>
      <c r="S77"/>
      <c r="T77"/>
      <c r="U77" s="4"/>
    </row>
    <row r="78" spans="2:21" s="20" customFormat="1" ht="15" customHeight="1" x14ac:dyDescent="0.25">
      <c r="B78" s="4"/>
      <c r="C78" s="5"/>
      <c r="D78" s="4"/>
      <c r="E78" s="4"/>
      <c r="F78" s="4"/>
      <c r="G78" s="4"/>
      <c r="H78" s="4"/>
      <c r="I78" s="4"/>
      <c r="J78" s="4"/>
      <c r="K78" s="338" t="s">
        <v>146</v>
      </c>
      <c r="L78" s="338"/>
      <c r="M78" s="338" t="s">
        <v>320</v>
      </c>
      <c r="N78" s="338"/>
      <c r="O78" s="338" t="s">
        <v>122</v>
      </c>
      <c r="P78" s="338"/>
      <c r="Q78" s="338" t="s">
        <v>120</v>
      </c>
      <c r="R78" s="338"/>
      <c r="S78"/>
      <c r="T78"/>
      <c r="U78" s="4"/>
    </row>
    <row r="79" spans="2:21" s="20" customFormat="1" ht="15" x14ac:dyDescent="0.25">
      <c r="B79" s="4"/>
      <c r="C79" s="256" t="s">
        <v>390</v>
      </c>
      <c r="D79" s="4"/>
      <c r="E79" s="4"/>
      <c r="F79" s="4"/>
      <c r="G79" s="4"/>
      <c r="H79" s="4"/>
      <c r="I79" s="4"/>
      <c r="J79" s="4"/>
      <c r="K79" s="338"/>
      <c r="L79" s="338"/>
      <c r="M79" s="338"/>
      <c r="N79" s="338"/>
      <c r="O79" s="338"/>
      <c r="P79" s="338"/>
      <c r="Q79" s="338"/>
      <c r="R79" s="338"/>
      <c r="S79"/>
      <c r="T79"/>
      <c r="U79" s="4"/>
    </row>
    <row r="80" spans="2:21" s="20" customFormat="1" ht="15" x14ac:dyDescent="0.25">
      <c r="B80" s="4"/>
      <c r="C80" s="5"/>
      <c r="D80" s="5"/>
      <c r="E80" s="4"/>
      <c r="F80" s="4"/>
      <c r="G80" s="4"/>
      <c r="H80" s="4"/>
      <c r="I80" s="4"/>
      <c r="J80" s="4"/>
      <c r="K80" s="338"/>
      <c r="L80" s="338"/>
      <c r="M80" s="338"/>
      <c r="N80" s="338"/>
      <c r="O80" s="338"/>
      <c r="P80" s="338"/>
      <c r="Q80" s="338"/>
      <c r="R80" s="338"/>
      <c r="S80"/>
      <c r="T80"/>
      <c r="U80" s="4"/>
    </row>
    <row r="81" spans="2:21" s="20" customFormat="1" x14ac:dyDescent="0.2">
      <c r="B81" s="4"/>
      <c r="C81" s="4"/>
      <c r="D81" s="4"/>
      <c r="E81" s="4"/>
      <c r="F81" s="4"/>
      <c r="G81" s="4"/>
      <c r="H81" s="4"/>
      <c r="I81" s="4"/>
      <c r="J81" s="4"/>
      <c r="K81" s="338"/>
      <c r="L81" s="338"/>
      <c r="M81" s="338"/>
      <c r="N81" s="338"/>
      <c r="O81" s="338"/>
      <c r="P81" s="338"/>
      <c r="Q81" s="338"/>
      <c r="R81" s="338"/>
      <c r="S81"/>
      <c r="T81"/>
      <c r="U81" s="4"/>
    </row>
    <row r="82" spans="2:21" s="20" customFormat="1" ht="15" x14ac:dyDescent="0.25">
      <c r="B82" s="4"/>
      <c r="C82" s="4"/>
      <c r="D82" s="5"/>
      <c r="E82" s="4"/>
      <c r="F82" s="4"/>
      <c r="G82" s="4"/>
      <c r="H82" s="4"/>
      <c r="I82" s="4"/>
      <c r="J82" s="4"/>
      <c r="K82" s="338"/>
      <c r="L82" s="338"/>
      <c r="M82" s="338"/>
      <c r="N82" s="338"/>
      <c r="O82" s="338"/>
      <c r="P82" s="338"/>
      <c r="Q82" s="338"/>
      <c r="R82" s="338"/>
      <c r="S82"/>
      <c r="T82"/>
      <c r="U82" s="4"/>
    </row>
    <row r="83" spans="2:21" s="20" customFormat="1" x14ac:dyDescent="0.2">
      <c r="B83" s="4"/>
      <c r="C83" s="4"/>
      <c r="D83" s="4"/>
      <c r="E83" s="4"/>
      <c r="F83" s="4"/>
      <c r="G83" s="4"/>
      <c r="H83" s="4"/>
      <c r="I83" s="4"/>
      <c r="J83" s="4"/>
      <c r="K83" s="338"/>
      <c r="L83" s="338"/>
      <c r="M83" s="338"/>
      <c r="N83" s="338"/>
      <c r="O83" s="338"/>
      <c r="P83" s="338"/>
      <c r="Q83" s="338"/>
      <c r="R83" s="338"/>
      <c r="S83"/>
      <c r="T83"/>
      <c r="U83" s="4"/>
    </row>
    <row r="84" spans="2:21" s="20" customFormat="1" x14ac:dyDescent="0.2">
      <c r="B84" s="4"/>
      <c r="C84" s="4"/>
      <c r="D84" s="4"/>
      <c r="E84" s="4"/>
      <c r="F84" s="4"/>
      <c r="G84" s="4"/>
      <c r="H84" s="4"/>
      <c r="I84" s="4"/>
      <c r="J84" s="4"/>
      <c r="K84" s="338"/>
      <c r="L84" s="338"/>
      <c r="M84" s="338"/>
      <c r="N84" s="338"/>
      <c r="O84" s="338"/>
      <c r="P84" s="338"/>
      <c r="Q84" s="338"/>
      <c r="R84" s="338"/>
      <c r="S84"/>
      <c r="T84"/>
      <c r="U84" s="4"/>
    </row>
    <row r="85" spans="2:21" s="20" customFormat="1" x14ac:dyDescent="0.2">
      <c r="B85" s="4"/>
      <c r="C85" s="4"/>
      <c r="D85" s="4"/>
      <c r="E85" s="4"/>
      <c r="F85" s="4"/>
      <c r="G85" s="4"/>
      <c r="H85" s="4"/>
      <c r="I85" s="4"/>
      <c r="J85" s="4"/>
      <c r="K85" s="338"/>
      <c r="L85" s="338"/>
      <c r="M85" s="338"/>
      <c r="N85" s="338"/>
      <c r="O85" s="338"/>
      <c r="P85" s="338"/>
      <c r="Q85" s="338"/>
      <c r="R85" s="338"/>
      <c r="S85"/>
      <c r="T85"/>
      <c r="U85" s="4"/>
    </row>
    <row r="86" spans="2:21" s="20" customFormat="1" ht="28.5" x14ac:dyDescent="0.2">
      <c r="B86" s="4"/>
      <c r="C86" s="4"/>
      <c r="D86" s="4"/>
      <c r="E86" s="4"/>
      <c r="F86" s="4"/>
      <c r="G86" s="4"/>
      <c r="H86" s="30"/>
      <c r="I86" s="208"/>
      <c r="J86" s="208" t="s">
        <v>13</v>
      </c>
      <c r="K86" s="340" t="s">
        <v>14</v>
      </c>
      <c r="L86" s="341"/>
      <c r="M86" s="340" t="s">
        <v>15</v>
      </c>
      <c r="N86" s="341"/>
      <c r="O86" s="340" t="s">
        <v>15</v>
      </c>
      <c r="P86" s="341"/>
      <c r="Q86" s="340" t="s">
        <v>14</v>
      </c>
      <c r="R86" s="341"/>
      <c r="S86"/>
      <c r="T86"/>
      <c r="U86" s="4"/>
    </row>
    <row r="87" spans="2:21" s="20" customFormat="1" x14ac:dyDescent="0.2">
      <c r="B87" s="7" t="s">
        <v>36</v>
      </c>
      <c r="C87" s="9" t="s">
        <v>5</v>
      </c>
      <c r="D87" s="7"/>
      <c r="E87" s="4"/>
      <c r="F87" s="4"/>
      <c r="G87" s="4"/>
      <c r="H87" s="4"/>
      <c r="I87" s="4"/>
      <c r="J87" s="4"/>
      <c r="K87" s="391">
        <v>0.34012336260451359</v>
      </c>
      <c r="L87" s="392"/>
      <c r="M87" s="389">
        <v>283.63731992097041</v>
      </c>
      <c r="N87" s="390"/>
      <c r="O87" s="389">
        <v>229.91325694581954</v>
      </c>
      <c r="P87" s="390"/>
      <c r="Q87" s="393">
        <f>IF(IF(OR(K87="",K87="-"),"0",K87)+IF(M87="","0",M87/10000)+IF(O87="","0",O87/10000)=0,"",IF(K87="","0",K87)+IF(M87="","0",M87/10000)+IF(O87="","0",O87/10000))</f>
        <v>0.39147842029119256</v>
      </c>
      <c r="R87" s="394"/>
      <c r="S87"/>
      <c r="T87"/>
      <c r="U87" s="4"/>
    </row>
    <row r="88" spans="2:21" s="20" customFormat="1" x14ac:dyDescent="0.2">
      <c r="B88" s="7" t="s">
        <v>37</v>
      </c>
      <c r="C88" s="7" t="s">
        <v>317</v>
      </c>
      <c r="D88" s="8"/>
      <c r="E88" s="4"/>
      <c r="F88" s="4"/>
      <c r="G88" s="4"/>
      <c r="H88" s="4"/>
      <c r="I88" s="4"/>
      <c r="J88" s="4"/>
      <c r="K88" s="346" t="s">
        <v>420</v>
      </c>
      <c r="L88" s="347"/>
      <c r="M88" s="348">
        <v>0</v>
      </c>
      <c r="N88" s="349"/>
      <c r="O88" s="348">
        <v>0</v>
      </c>
      <c r="P88" s="349"/>
      <c r="Q88" s="393" t="str">
        <f>IF(IF(OR(K88="",K88="-"),"0",K88)+IF(M88="","0",M88/10000)+IF(O88="","0",O88/10000)=0,"",IF(K88="","0",K88)+IF(M88="","0",M88/10000)+IF(O88="","0",O88/10000))</f>
        <v/>
      </c>
      <c r="R88" s="394"/>
      <c r="S88"/>
      <c r="T88"/>
      <c r="U88" s="4"/>
    </row>
    <row r="89" spans="2:21" s="20" customFormat="1" x14ac:dyDescent="0.2">
      <c r="B89" s="7" t="s">
        <v>132</v>
      </c>
      <c r="C89" s="7" t="s">
        <v>8</v>
      </c>
      <c r="D89" s="8"/>
      <c r="E89" s="4"/>
      <c r="F89" s="4"/>
      <c r="G89" s="4"/>
      <c r="H89" s="4"/>
      <c r="I89" s="4"/>
      <c r="J89" s="4"/>
      <c r="K89" s="346" t="s">
        <v>420</v>
      </c>
      <c r="L89" s="347"/>
      <c r="M89" s="348">
        <v>0</v>
      </c>
      <c r="N89" s="349"/>
      <c r="O89" s="348">
        <v>0</v>
      </c>
      <c r="P89" s="349"/>
      <c r="Q89" s="393" t="str">
        <f>IF(IF(OR(K89="",K89="-"),"0",K89)+IF(M89="","0",M89/10000)+IF(O89="","0",O89/10000)=0,"",IF(K89="","0",K89)+IF(M89="","0",M89/10000)+IF(O89="","0",O89/10000))</f>
        <v/>
      </c>
      <c r="R89" s="394"/>
      <c r="S89"/>
      <c r="T89"/>
      <c r="U89" s="4"/>
    </row>
    <row r="90" spans="2:21" s="20" customFormat="1" ht="15" thickBot="1" x14ac:dyDescent="0.25">
      <c r="B90" s="7" t="s">
        <v>133</v>
      </c>
      <c r="C90" s="7" t="s">
        <v>9</v>
      </c>
      <c r="D90" s="8"/>
      <c r="E90" s="4"/>
      <c r="F90" s="4"/>
      <c r="G90" s="4"/>
      <c r="H90" s="4"/>
      <c r="I90" s="4"/>
      <c r="J90" s="4"/>
      <c r="K90" s="346">
        <v>0.33991039227502035</v>
      </c>
      <c r="L90" s="347"/>
      <c r="M90" s="348">
        <v>0</v>
      </c>
      <c r="N90" s="349"/>
      <c r="O90" s="348">
        <v>0</v>
      </c>
      <c r="P90" s="349"/>
      <c r="Q90" s="393">
        <f>IF(IF(OR(K90="",K90="-"),"0",K90)+IF(M90="","0",M90/10000)+IF(O90="","0",O90/10000)=0,"",IF(K90="","0",K90)+IF(M90="","0",M90/10000)+IF(O90="","0",O90/10000))</f>
        <v>0.33991039227502035</v>
      </c>
      <c r="R90" s="394"/>
      <c r="S90"/>
      <c r="T90"/>
      <c r="U90" s="4"/>
    </row>
    <row r="91" spans="2:21" s="20" customFormat="1" ht="15" thickBot="1" x14ac:dyDescent="0.25">
      <c r="B91" s="7" t="s">
        <v>134</v>
      </c>
      <c r="C91" s="18" t="s">
        <v>69</v>
      </c>
      <c r="D91" s="18"/>
      <c r="E91" s="19"/>
      <c r="F91" s="19"/>
      <c r="G91" s="19"/>
      <c r="H91" s="19"/>
      <c r="I91" s="19"/>
      <c r="J91" s="19"/>
      <c r="K91" s="397">
        <v>0.3698625148784801</v>
      </c>
      <c r="L91" s="398"/>
      <c r="M91" s="395"/>
      <c r="N91" s="396"/>
      <c r="O91" s="395"/>
      <c r="P91" s="396"/>
      <c r="Q91" s="407"/>
      <c r="R91" s="408"/>
      <c r="S91"/>
      <c r="T91"/>
      <c r="U91" s="4"/>
    </row>
    <row r="92" spans="2:21" s="20" customFormat="1" ht="15" thickBot="1" x14ac:dyDescent="0.25">
      <c r="B92" s="7" t="s">
        <v>135</v>
      </c>
      <c r="C92" s="18" t="s">
        <v>68</v>
      </c>
      <c r="D92" s="18"/>
      <c r="E92" s="19"/>
      <c r="F92" s="19"/>
      <c r="G92" s="19"/>
      <c r="H92" s="19"/>
      <c r="I92" s="19"/>
      <c r="J92" s="19"/>
      <c r="K92" s="397" t="s">
        <v>420</v>
      </c>
      <c r="L92" s="398"/>
      <c r="M92" s="399">
        <v>0</v>
      </c>
      <c r="N92" s="400"/>
      <c r="O92" s="399">
        <v>0</v>
      </c>
      <c r="P92" s="400"/>
      <c r="Q92" s="405" t="str">
        <f>IF(IF(OR(K92="",K92="-"),"0",K92)+IF(M92="","0",M92/10000)+IF(O92="","0",O92/10000)=0,"",IF(K92="","0",K92)+IF(M92="","0",M92/10000)+IF(O92="","0",O92/10000))</f>
        <v/>
      </c>
      <c r="R92" s="406"/>
      <c r="S92"/>
      <c r="T92"/>
      <c r="U92" s="4"/>
    </row>
    <row r="93" spans="2:21" s="20" customFormat="1" ht="15" thickBot="1" x14ac:dyDescent="0.25">
      <c r="B93" s="7" t="s">
        <v>136</v>
      </c>
      <c r="C93" s="18" t="s">
        <v>70</v>
      </c>
      <c r="D93" s="18"/>
      <c r="E93" s="19"/>
      <c r="F93" s="19"/>
      <c r="G93" s="19"/>
      <c r="H93" s="19"/>
      <c r="I93" s="19"/>
      <c r="J93" s="19"/>
      <c r="K93" s="397">
        <v>0.28667341529444007</v>
      </c>
      <c r="L93" s="398"/>
      <c r="M93" s="395"/>
      <c r="N93" s="396"/>
      <c r="O93" s="395"/>
      <c r="P93" s="396"/>
      <c r="Q93" s="407"/>
      <c r="R93" s="408"/>
      <c r="S93"/>
      <c r="T93"/>
      <c r="U93" s="4"/>
    </row>
    <row r="94" spans="2:21" s="20" customFormat="1" x14ac:dyDescent="0.2">
      <c r="B94" s="7" t="s">
        <v>137</v>
      </c>
      <c r="C94" s="7" t="s">
        <v>10</v>
      </c>
      <c r="D94" s="8"/>
      <c r="E94" s="4"/>
      <c r="F94" s="4"/>
      <c r="G94" s="4"/>
      <c r="H94" s="4"/>
      <c r="I94" s="4"/>
      <c r="J94" s="4"/>
      <c r="K94" s="346">
        <v>0.34020342339150395</v>
      </c>
      <c r="L94" s="347"/>
      <c r="M94" s="348">
        <v>390.2635673738892</v>
      </c>
      <c r="N94" s="349"/>
      <c r="O94" s="348">
        <v>316.34330724611846</v>
      </c>
      <c r="P94" s="349"/>
      <c r="Q94" s="393">
        <f>IF(IF(OR(K94="",K94="-"),"0",K94)+IF(M94="","0",M94/10000)+IF(O94="","0",O94/10000)=0,"",IF(K94="","0",K94)+IF(M94="","0",M94/10000)+IF(O94="","0",O94/10000))</f>
        <v>0.41086411085350472</v>
      </c>
      <c r="R94" s="394"/>
      <c r="S94"/>
      <c r="T94"/>
      <c r="U94" s="4"/>
    </row>
    <row r="95" spans="2:21" s="20" customFormat="1" x14ac:dyDescent="0.2">
      <c r="B95" s="7" t="s">
        <v>138</v>
      </c>
      <c r="C95" s="7" t="s">
        <v>12</v>
      </c>
      <c r="D95" s="8"/>
      <c r="E95" s="4"/>
      <c r="F95" s="4"/>
      <c r="G95" s="4"/>
      <c r="H95" s="4"/>
      <c r="I95" s="4"/>
      <c r="J95" s="4"/>
      <c r="K95" s="346" t="s">
        <v>420</v>
      </c>
      <c r="L95" s="347"/>
      <c r="M95" s="348">
        <v>0</v>
      </c>
      <c r="N95" s="349"/>
      <c r="O95" s="348">
        <v>0</v>
      </c>
      <c r="P95" s="349"/>
      <c r="Q95" s="393" t="str">
        <f>IF(IF(OR(K95="",K95="-"),"0",K95)+IF(M95="","0",M95/10000)+IF(O95="","0",O95/10000)=0,"",IF(K95="","0",K95)+IF(M95="","0",M95/10000)+IF(O95="","0",O95/10000))</f>
        <v/>
      </c>
      <c r="R95" s="394"/>
      <c r="S95"/>
      <c r="T95"/>
      <c r="U95" s="4"/>
    </row>
    <row r="96" spans="2:21" s="20" customFormat="1" x14ac:dyDescent="0.2">
      <c r="B96" s="7"/>
      <c r="C96" s="7"/>
      <c r="D96" s="8"/>
      <c r="E96" s="4"/>
      <c r="F96" s="4"/>
      <c r="G96" s="4"/>
      <c r="H96" s="4"/>
      <c r="I96" s="4"/>
      <c r="J96" s="4"/>
      <c r="K96" s="38"/>
      <c r="L96" s="38"/>
      <c r="M96" s="38"/>
      <c r="N96" s="38"/>
      <c r="O96" s="38"/>
      <c r="P96" s="38"/>
      <c r="Q96" s="38"/>
      <c r="R96" s="38"/>
      <c r="S96" s="116"/>
      <c r="T96" s="116"/>
      <c r="U96" s="4"/>
    </row>
    <row r="97" spans="2:22" s="20" customFormat="1" x14ac:dyDescent="0.2">
      <c r="B97" s="7"/>
      <c r="C97" s="9"/>
      <c r="D97" s="7"/>
      <c r="E97" s="4"/>
      <c r="F97" s="4"/>
      <c r="G97" s="4"/>
      <c r="H97" s="4"/>
      <c r="I97" s="4"/>
      <c r="J97" s="4"/>
      <c r="K97" s="38"/>
      <c r="L97" s="38"/>
      <c r="M97" s="38"/>
      <c r="N97" s="38"/>
      <c r="O97" s="38"/>
      <c r="P97" s="38"/>
      <c r="Q97" s="38"/>
      <c r="R97" s="38"/>
      <c r="S97" s="116"/>
      <c r="T97" s="116"/>
      <c r="U97" s="3"/>
    </row>
    <row r="98" spans="2:22" s="20" customFormat="1" x14ac:dyDescent="0.2">
      <c r="B98" s="7"/>
      <c r="C98" s="9"/>
      <c r="D98" s="7"/>
      <c r="E98" s="4"/>
      <c r="F98" s="4"/>
      <c r="G98" s="4"/>
      <c r="H98" s="4"/>
      <c r="I98" s="4"/>
      <c r="J98" s="337" t="s">
        <v>143</v>
      </c>
      <c r="K98" s="337" t="s">
        <v>186</v>
      </c>
      <c r="L98" s="337"/>
      <c r="M98" s="353" t="s">
        <v>187</v>
      </c>
      <c r="N98" s="354"/>
      <c r="O98" s="353" t="s">
        <v>188</v>
      </c>
      <c r="P98" s="354"/>
      <c r="Q98" s="353" t="s">
        <v>189</v>
      </c>
      <c r="R98" s="354"/>
      <c r="S98" s="353" t="s">
        <v>293</v>
      </c>
      <c r="T98" s="354"/>
      <c r="U98" s="129"/>
      <c r="V98" s="40"/>
    </row>
    <row r="99" spans="2:22" s="20" customFormat="1" x14ac:dyDescent="0.2">
      <c r="B99" s="7"/>
      <c r="C99" s="9"/>
      <c r="D99" s="7"/>
      <c r="E99" s="4"/>
      <c r="F99" s="4"/>
      <c r="G99" s="4"/>
      <c r="H99" s="4"/>
      <c r="I99" s="4"/>
      <c r="J99" s="337"/>
      <c r="K99" s="337"/>
      <c r="L99" s="337"/>
      <c r="M99" s="355"/>
      <c r="N99" s="356"/>
      <c r="O99" s="355"/>
      <c r="P99" s="356"/>
      <c r="Q99" s="355"/>
      <c r="R99" s="356"/>
      <c r="S99" s="355"/>
      <c r="T99" s="356"/>
      <c r="U99" s="129"/>
      <c r="V99" s="40"/>
    </row>
    <row r="100" spans="2:22" s="20" customFormat="1" ht="15" customHeight="1" x14ac:dyDescent="0.2">
      <c r="B100" s="7"/>
      <c r="C100" s="9"/>
      <c r="D100" s="7"/>
      <c r="E100" s="4"/>
      <c r="F100" s="4"/>
      <c r="G100" s="4"/>
      <c r="H100" s="4"/>
      <c r="I100" s="4"/>
      <c r="J100" s="388" t="s">
        <v>195</v>
      </c>
      <c r="K100" s="338" t="s">
        <v>321</v>
      </c>
      <c r="L100" s="338"/>
      <c r="M100" s="338" t="s">
        <v>122</v>
      </c>
      <c r="N100" s="338"/>
      <c r="O100" s="338" t="s">
        <v>157</v>
      </c>
      <c r="P100" s="338"/>
      <c r="Q100" s="388" t="s">
        <v>204</v>
      </c>
      <c r="R100" s="338"/>
      <c r="S100" s="388" t="s">
        <v>294</v>
      </c>
      <c r="T100" s="338"/>
      <c r="U100" s="130"/>
      <c r="V100" s="41"/>
    </row>
    <row r="101" spans="2:22" s="20" customFormat="1" ht="14.25" customHeight="1" x14ac:dyDescent="0.25">
      <c r="B101" s="7"/>
      <c r="C101" s="256" t="s">
        <v>392</v>
      </c>
      <c r="D101" s="7"/>
      <c r="E101" s="4"/>
      <c r="F101" s="4"/>
      <c r="G101" s="4"/>
      <c r="H101" s="4"/>
      <c r="I101" s="4"/>
      <c r="J101" s="338"/>
      <c r="K101" s="338"/>
      <c r="L101" s="338"/>
      <c r="M101" s="338"/>
      <c r="N101" s="338"/>
      <c r="O101" s="338"/>
      <c r="P101" s="338"/>
      <c r="Q101" s="338"/>
      <c r="R101" s="338"/>
      <c r="S101" s="338"/>
      <c r="T101" s="338"/>
      <c r="U101" s="130"/>
      <c r="V101" s="41"/>
    </row>
    <row r="102" spans="2:22" s="20" customFormat="1" x14ac:dyDescent="0.2">
      <c r="B102" s="7"/>
      <c r="C102" s="8" t="s">
        <v>391</v>
      </c>
      <c r="D102" s="7"/>
      <c r="E102" s="4"/>
      <c r="F102" s="4"/>
      <c r="G102" s="4"/>
      <c r="H102" s="4"/>
      <c r="I102" s="4"/>
      <c r="J102" s="338"/>
      <c r="K102" s="338"/>
      <c r="L102" s="338"/>
      <c r="M102" s="338"/>
      <c r="N102" s="338"/>
      <c r="O102" s="338"/>
      <c r="P102" s="338"/>
      <c r="Q102" s="338"/>
      <c r="R102" s="338"/>
      <c r="S102" s="338"/>
      <c r="T102" s="338"/>
      <c r="U102" s="130"/>
      <c r="V102" s="41"/>
    </row>
    <row r="103" spans="2:22" s="20" customFormat="1" x14ac:dyDescent="0.2">
      <c r="B103" s="7"/>
      <c r="C103" s="257" t="s">
        <v>393</v>
      </c>
      <c r="D103" s="7"/>
      <c r="E103" s="4"/>
      <c r="F103" s="4"/>
      <c r="G103" s="4"/>
      <c r="H103" s="4"/>
      <c r="I103" s="4"/>
      <c r="J103" s="338"/>
      <c r="K103" s="338"/>
      <c r="L103" s="338"/>
      <c r="M103" s="338"/>
      <c r="N103" s="338"/>
      <c r="O103" s="338"/>
      <c r="P103" s="338"/>
      <c r="Q103" s="338"/>
      <c r="R103" s="338"/>
      <c r="S103" s="338"/>
      <c r="T103" s="338"/>
      <c r="U103" s="130"/>
      <c r="V103" s="41"/>
    </row>
    <row r="104" spans="2:22" s="20" customFormat="1" x14ac:dyDescent="0.2">
      <c r="B104" s="7"/>
      <c r="C104" s="257" t="s">
        <v>394</v>
      </c>
      <c r="D104" s="7"/>
      <c r="E104" s="4"/>
      <c r="F104" s="4"/>
      <c r="G104" s="4"/>
      <c r="H104" s="4"/>
      <c r="I104" s="4"/>
      <c r="J104" s="338"/>
      <c r="K104" s="338"/>
      <c r="L104" s="338"/>
      <c r="M104" s="338"/>
      <c r="N104" s="338"/>
      <c r="O104" s="338"/>
      <c r="P104" s="338"/>
      <c r="Q104" s="338"/>
      <c r="R104" s="338"/>
      <c r="S104" s="338"/>
      <c r="T104" s="338"/>
      <c r="U104" s="130"/>
      <c r="V104" s="41"/>
    </row>
    <row r="105" spans="2:22" s="20" customFormat="1" x14ac:dyDescent="0.2">
      <c r="B105" s="7"/>
      <c r="C105" s="257" t="s">
        <v>395</v>
      </c>
      <c r="D105" s="7"/>
      <c r="E105" s="4"/>
      <c r="F105" s="4"/>
      <c r="G105" s="4"/>
      <c r="H105" s="4"/>
      <c r="I105" s="4"/>
      <c r="J105" s="338"/>
      <c r="K105" s="338"/>
      <c r="L105" s="338"/>
      <c r="M105" s="338"/>
      <c r="N105" s="338"/>
      <c r="O105" s="338"/>
      <c r="P105" s="338"/>
      <c r="Q105" s="338"/>
      <c r="R105" s="338"/>
      <c r="S105" s="338"/>
      <c r="T105" s="338"/>
      <c r="U105" s="130"/>
      <c r="V105" s="41"/>
    </row>
    <row r="106" spans="2:22" s="20" customFormat="1" x14ac:dyDescent="0.2">
      <c r="B106" s="7"/>
      <c r="C106" s="9"/>
      <c r="D106" s="7"/>
      <c r="E106" s="4"/>
      <c r="F106" s="4"/>
      <c r="G106" s="4"/>
      <c r="H106" s="4"/>
      <c r="I106" s="4"/>
      <c r="J106" s="338"/>
      <c r="K106" s="338"/>
      <c r="L106" s="338"/>
      <c r="M106" s="338"/>
      <c r="N106" s="338"/>
      <c r="O106" s="338"/>
      <c r="P106" s="338"/>
      <c r="Q106" s="338"/>
      <c r="R106" s="338"/>
      <c r="S106" s="338"/>
      <c r="T106" s="338"/>
      <c r="U106" s="130"/>
      <c r="V106" s="41"/>
    </row>
    <row r="107" spans="2:22" s="20" customFormat="1" ht="45" customHeight="1" x14ac:dyDescent="0.2">
      <c r="B107" s="7"/>
      <c r="C107" s="403"/>
      <c r="D107" s="403"/>
      <c r="E107" s="403"/>
      <c r="F107" s="403"/>
      <c r="G107" s="403"/>
      <c r="H107" s="403"/>
      <c r="I107" s="4"/>
      <c r="J107" s="338"/>
      <c r="K107" s="338"/>
      <c r="L107" s="338"/>
      <c r="M107" s="338"/>
      <c r="N107" s="338"/>
      <c r="O107" s="338"/>
      <c r="P107" s="338"/>
      <c r="Q107" s="338"/>
      <c r="R107" s="338"/>
      <c r="S107" s="338"/>
      <c r="T107" s="338"/>
      <c r="U107" s="130"/>
      <c r="V107" s="41"/>
    </row>
    <row r="108" spans="2:22" s="20" customFormat="1" ht="29.25" thickBot="1" x14ac:dyDescent="0.25">
      <c r="B108" s="7"/>
      <c r="C108" s="4"/>
      <c r="D108" s="4"/>
      <c r="E108" s="4"/>
      <c r="F108" s="4"/>
      <c r="G108" s="4"/>
      <c r="H108" s="105"/>
      <c r="I108" s="208" t="s">
        <v>13</v>
      </c>
      <c r="J108" s="111" t="s">
        <v>14</v>
      </c>
      <c r="K108" s="340" t="s">
        <v>14</v>
      </c>
      <c r="L108" s="341"/>
      <c r="M108" s="340" t="s">
        <v>14</v>
      </c>
      <c r="N108" s="341"/>
      <c r="O108" s="340" t="s">
        <v>14</v>
      </c>
      <c r="P108" s="341"/>
      <c r="Q108" s="340" t="s">
        <v>14</v>
      </c>
      <c r="R108" s="341"/>
      <c r="S108" s="340" t="s">
        <v>14</v>
      </c>
      <c r="T108" s="341"/>
      <c r="U108" s="39"/>
      <c r="V108" s="42"/>
    </row>
    <row r="109" spans="2:22" s="20" customFormat="1" ht="15" thickBot="1" x14ac:dyDescent="0.25">
      <c r="B109" s="7" t="s">
        <v>147</v>
      </c>
      <c r="C109" s="9" t="s">
        <v>5</v>
      </c>
      <c r="D109" s="7"/>
      <c r="E109" s="4"/>
      <c r="F109" s="4"/>
      <c r="G109" s="4"/>
      <c r="H109" s="4"/>
      <c r="I109" s="4"/>
      <c r="J109" s="182">
        <v>0.41860476526524149</v>
      </c>
      <c r="K109" s="339">
        <v>2.1473548135760356E-2</v>
      </c>
      <c r="L109" s="339"/>
      <c r="M109" s="339">
        <v>5.0236588087587408E-2</v>
      </c>
      <c r="N109" s="339"/>
      <c r="O109" s="339">
        <v>0</v>
      </c>
      <c r="P109" s="339"/>
      <c r="Q109" s="404">
        <f>IFERROR(IF(IF(J109="","0",J109)+IF(K109="","0",K109)+IF(M109="","0",M109) + IF(O109="","0",O109)=0,"",(IF(J109="","0",J109)+IF(K109="","0",K109)+IF(M109="","0",M109) + IF(O109="","0",O109))/1),"")</f>
        <v>0.49031490148858925</v>
      </c>
      <c r="R109" s="404"/>
      <c r="S109" s="342"/>
      <c r="T109" s="343"/>
      <c r="U109" s="39"/>
      <c r="V109" s="42"/>
    </row>
    <row r="110" spans="2:22" s="20" customFormat="1" ht="15" thickBot="1" x14ac:dyDescent="0.25">
      <c r="B110" s="7" t="s">
        <v>148</v>
      </c>
      <c r="C110" s="7" t="s">
        <v>67</v>
      </c>
      <c r="D110" s="8"/>
      <c r="E110" s="4"/>
      <c r="F110" s="4"/>
      <c r="G110" s="4"/>
      <c r="H110" s="4"/>
      <c r="I110" s="4"/>
      <c r="J110" s="138" t="s">
        <v>420</v>
      </c>
      <c r="K110" s="329">
        <v>0</v>
      </c>
      <c r="L110" s="329"/>
      <c r="M110" s="335">
        <v>0</v>
      </c>
      <c r="N110" s="336"/>
      <c r="O110" s="342"/>
      <c r="P110" s="343"/>
      <c r="Q110" s="344" t="str">
        <f>IFERROR(IF(IF(J110="","0",J110)+IF(K110="","0",K110)+IF(M110="","0",M110)=0,"",(IF(J110="","0",J110)+IF(K110="","0",K110)+IF(M110="","0",M110))/1),"")</f>
        <v/>
      </c>
      <c r="R110" s="344"/>
      <c r="S110" s="342"/>
      <c r="T110" s="343"/>
      <c r="U110" s="39"/>
      <c r="V110" s="42"/>
    </row>
    <row r="111" spans="2:22" s="20" customFormat="1" ht="15" thickBot="1" x14ac:dyDescent="0.25">
      <c r="B111" s="7" t="s">
        <v>149</v>
      </c>
      <c r="C111" s="7" t="s">
        <v>8</v>
      </c>
      <c r="D111" s="8"/>
      <c r="E111" s="4"/>
      <c r="F111" s="4"/>
      <c r="G111" s="4"/>
      <c r="H111" s="4"/>
      <c r="I111" s="4"/>
      <c r="J111" s="138" t="s">
        <v>420</v>
      </c>
      <c r="K111" s="329">
        <v>0</v>
      </c>
      <c r="L111" s="329"/>
      <c r="M111" s="335">
        <v>0</v>
      </c>
      <c r="N111" s="336"/>
      <c r="O111" s="342"/>
      <c r="P111" s="343"/>
      <c r="Q111" s="344" t="str">
        <f>IFERROR(IF(IF(J111="","0",J111)+IF(K111="","0",K111)+IF(M111="","0",M111)=0,"",(IF(J111="","0",J111)+IF(K111="","0",K111)+IF(M111="","0",M111))/1),"")</f>
        <v/>
      </c>
      <c r="R111" s="344"/>
      <c r="S111" s="342"/>
      <c r="T111" s="343"/>
      <c r="U111" s="39"/>
      <c r="V111" s="42"/>
    </row>
    <row r="112" spans="2:22" s="20" customFormat="1" ht="15" thickBot="1" x14ac:dyDescent="0.25">
      <c r="B112" s="7" t="s">
        <v>150</v>
      </c>
      <c r="C112" s="7" t="s">
        <v>9</v>
      </c>
      <c r="D112" s="8"/>
      <c r="E112" s="4"/>
      <c r="F112" s="4"/>
      <c r="G112" s="4"/>
      <c r="H112" s="4"/>
      <c r="I112" s="4"/>
      <c r="J112" s="138">
        <v>0.51401179388025076</v>
      </c>
      <c r="K112" s="329">
        <v>0</v>
      </c>
      <c r="L112" s="329"/>
      <c r="M112" s="335">
        <v>0</v>
      </c>
      <c r="N112" s="336"/>
      <c r="O112" s="335">
        <v>0</v>
      </c>
      <c r="P112" s="336"/>
      <c r="Q112" s="344">
        <f>IFERROR(IF(IF(J112="","0",J112)+IF(K112="","0",K112)+IF(M112="","0",M112) + IF(O112="","0",O112)=0,"",(IF(J112="","0",J112)+IF(K112="","0",K112)+IF(M112="","0",M112) + IF(O112="","0",O112))/1),"")</f>
        <v>0.51401179388025076</v>
      </c>
      <c r="R112" s="344"/>
      <c r="S112" s="342"/>
      <c r="T112" s="343"/>
      <c r="U112" s="39"/>
      <c r="V112" s="42"/>
    </row>
    <row r="113" spans="1:22" s="20" customFormat="1" ht="15" thickBot="1" x14ac:dyDescent="0.25">
      <c r="B113" s="7" t="s">
        <v>151</v>
      </c>
      <c r="C113" s="18" t="s">
        <v>69</v>
      </c>
      <c r="D113" s="18"/>
      <c r="E113" s="19"/>
      <c r="F113" s="19"/>
      <c r="G113" s="19"/>
      <c r="H113" s="19"/>
      <c r="I113" s="19"/>
      <c r="J113" s="188">
        <v>0.45514106390179365</v>
      </c>
      <c r="K113" s="330"/>
      <c r="L113" s="331"/>
      <c r="M113" s="330"/>
      <c r="N113" s="331"/>
      <c r="O113" s="332">
        <v>0</v>
      </c>
      <c r="P113" s="333"/>
      <c r="Q113" s="345">
        <f>IFERROR(IF(IF(J113="","0",J113)+IF(O113="","0",O113)=0,"",(IF(J113="","0",J113)+IF(O113="","0",O113))/1),"")</f>
        <v>0.45514106390179365</v>
      </c>
      <c r="R113" s="345"/>
      <c r="S113" s="342"/>
      <c r="T113" s="343"/>
      <c r="U113" s="39"/>
      <c r="V113" s="42"/>
    </row>
    <row r="114" spans="1:22" s="20" customFormat="1" ht="15" thickBot="1" x14ac:dyDescent="0.25">
      <c r="B114" s="7" t="s">
        <v>152</v>
      </c>
      <c r="C114" s="18" t="s">
        <v>68</v>
      </c>
      <c r="D114" s="18"/>
      <c r="E114" s="19"/>
      <c r="F114" s="19"/>
      <c r="G114" s="19"/>
      <c r="H114" s="19"/>
      <c r="I114" s="19"/>
      <c r="J114" s="188" t="s">
        <v>420</v>
      </c>
      <c r="K114" s="334">
        <v>0</v>
      </c>
      <c r="L114" s="334"/>
      <c r="M114" s="332">
        <v>0</v>
      </c>
      <c r="N114" s="333"/>
      <c r="O114" s="332">
        <v>0</v>
      </c>
      <c r="P114" s="333"/>
      <c r="Q114" s="345" t="str">
        <f>IFERROR(IF(IF(J114="","0",J114)+IF(K114="","0",K114)+IF(M114="","0",M114) + IF(O114="","0",O114)=0,"",(IF(J114="","0",J114)+IF(K114="","0",K114)+IF(M114="","0",M114) + IF(O114="","0",O114))/1),"")</f>
        <v/>
      </c>
      <c r="R114" s="345"/>
      <c r="S114" s="342"/>
      <c r="T114" s="343"/>
      <c r="U114" s="39"/>
      <c r="V114" s="42"/>
    </row>
    <row r="115" spans="1:22" s="20" customFormat="1" ht="15" thickBot="1" x14ac:dyDescent="0.25">
      <c r="B115" s="7" t="s">
        <v>153</v>
      </c>
      <c r="C115" s="18" t="s">
        <v>70</v>
      </c>
      <c r="D115" s="18"/>
      <c r="E115" s="19"/>
      <c r="F115" s="19"/>
      <c r="G115" s="19"/>
      <c r="H115" s="19"/>
      <c r="I115" s="19"/>
      <c r="J115" s="188">
        <v>0.64901314048857928</v>
      </c>
      <c r="K115" s="330"/>
      <c r="L115" s="331"/>
      <c r="M115" s="330"/>
      <c r="N115" s="331"/>
      <c r="O115" s="332">
        <v>0</v>
      </c>
      <c r="P115" s="333"/>
      <c r="Q115" s="345">
        <f>IFERROR(IF(IF(J115="","0",J115)+IF(O115="","0",O115)=0,"",(IF(J115="","0",J115)+IF(O115="","0",O115))/1),"")</f>
        <v>0.64901314048857928</v>
      </c>
      <c r="R115" s="345"/>
      <c r="S115" s="342"/>
      <c r="T115" s="343"/>
      <c r="U115" s="39"/>
      <c r="V115" s="42"/>
    </row>
    <row r="116" spans="1:22" s="20" customFormat="1" ht="15" thickBot="1" x14ac:dyDescent="0.25">
      <c r="B116" s="7" t="s">
        <v>154</v>
      </c>
      <c r="C116" s="7" t="s">
        <v>10</v>
      </c>
      <c r="D116" s="8"/>
      <c r="E116" s="4"/>
      <c r="F116" s="4"/>
      <c r="G116" s="4"/>
      <c r="H116" s="4"/>
      <c r="I116" s="4"/>
      <c r="J116" s="138">
        <v>0.38276980844192093</v>
      </c>
      <c r="K116" s="329">
        <v>2.9536746439870087E-2</v>
      </c>
      <c r="L116" s="329"/>
      <c r="M116" s="335">
        <v>6.9107042774068983E-2</v>
      </c>
      <c r="N116" s="336"/>
      <c r="O116" s="342"/>
      <c r="P116" s="343"/>
      <c r="Q116" s="344">
        <f>IFERROR(IF(IF(J116="","0",J116)+IF(K116="","0",K116)+IF(M116="","0",M116)=0,"",(IF(J116="","0",J116)+IF(K116="","0",K116)+IF(M116="","0",M116))/1),"")</f>
        <v>0.48141359765586</v>
      </c>
      <c r="R116" s="344"/>
      <c r="S116" s="401">
        <v>0.1007185304460934</v>
      </c>
      <c r="T116" s="402"/>
      <c r="U116" s="39"/>
      <c r="V116" s="42"/>
    </row>
    <row r="117" spans="1:22" s="20" customFormat="1" ht="15" thickBot="1" x14ac:dyDescent="0.25">
      <c r="B117" s="7" t="s">
        <v>155</v>
      </c>
      <c r="C117" s="7" t="s">
        <v>12</v>
      </c>
      <c r="D117" s="8"/>
      <c r="E117" s="4"/>
      <c r="F117" s="4"/>
      <c r="G117" s="4"/>
      <c r="H117" s="4"/>
      <c r="I117" s="4"/>
      <c r="J117" s="138" t="s">
        <v>420</v>
      </c>
      <c r="K117" s="329">
        <v>0</v>
      </c>
      <c r="L117" s="329"/>
      <c r="M117" s="329">
        <v>0</v>
      </c>
      <c r="N117" s="329"/>
      <c r="O117" s="342"/>
      <c r="P117" s="343"/>
      <c r="Q117" s="344" t="str">
        <f>IFERROR(IF(IF(J117="","0",J117)+IF(K117="","0",K117)+IF(M117="","0",M117)=0,"",(IF(J117="","0",J117)+IF(K117="","0",K117)+IF(M117="","0",M117))/1),"")</f>
        <v/>
      </c>
      <c r="R117" s="344"/>
      <c r="S117" s="342"/>
      <c r="T117" s="343"/>
      <c r="U117" s="39"/>
    </row>
    <row r="118" spans="1:22" s="20" customFormat="1" x14ac:dyDescent="0.2">
      <c r="B118" s="7"/>
      <c r="C118" s="7"/>
      <c r="D118" s="8"/>
      <c r="E118" s="4"/>
      <c r="F118" s="4"/>
      <c r="G118" s="4"/>
      <c r="H118" s="4"/>
      <c r="I118" s="4"/>
      <c r="J118" s="126"/>
      <c r="K118" s="127"/>
      <c r="L118" s="127"/>
      <c r="M118" s="127"/>
      <c r="N118" s="127"/>
      <c r="O118"/>
      <c r="P118"/>
      <c r="Q118"/>
      <c r="R118" s="128"/>
      <c r="S118" s="128"/>
      <c r="T118" s="128"/>
      <c r="U118" s="39"/>
    </row>
    <row r="119" spans="1:22" x14ac:dyDescent="0.2">
      <c r="A119" s="20"/>
      <c r="B119" s="258"/>
      <c r="C119" s="253"/>
      <c r="D119" s="210"/>
      <c r="E119" s="3"/>
      <c r="F119" s="3"/>
      <c r="G119" s="3"/>
      <c r="H119" s="3"/>
      <c r="I119" s="3"/>
      <c r="J119" s="126"/>
      <c r="K119" s="127"/>
      <c r="L119" s="127"/>
      <c r="M119" s="127"/>
      <c r="N119" s="127"/>
      <c r="O119" s="127"/>
      <c r="P119" s="127"/>
      <c r="Q119" s="127"/>
      <c r="R119" s="128"/>
      <c r="S119" s="128"/>
      <c r="T119" s="128"/>
      <c r="U119" s="39"/>
    </row>
    <row r="120" spans="1:22" ht="15" thickBot="1" x14ac:dyDescent="0.25">
      <c r="A120" s="20"/>
      <c r="B120" s="211"/>
      <c r="C120" s="212"/>
      <c r="D120" s="211"/>
      <c r="K120" s="43"/>
      <c r="L120" s="43"/>
      <c r="M120" s="43"/>
      <c r="N120" s="43"/>
      <c r="O120" s="43"/>
      <c r="P120" s="43"/>
      <c r="Q120" s="43"/>
      <c r="R120" s="43"/>
      <c r="S120" s="43"/>
      <c r="T120" s="43"/>
    </row>
    <row r="121" spans="1:22" s="20" customFormat="1" ht="15" thickBot="1" x14ac:dyDescent="0.25">
      <c r="B121" s="326" t="s">
        <v>145</v>
      </c>
      <c r="C121" s="327"/>
      <c r="D121" s="327"/>
      <c r="E121" s="327"/>
      <c r="F121" s="327"/>
      <c r="G121" s="327"/>
      <c r="H121" s="327"/>
      <c r="I121" s="327"/>
      <c r="J121" s="327"/>
      <c r="K121" s="327"/>
      <c r="L121" s="327"/>
      <c r="M121" s="327"/>
      <c r="N121" s="327"/>
      <c r="O121" s="327"/>
      <c r="P121" s="327"/>
      <c r="Q121" s="327"/>
      <c r="R121" s="327"/>
      <c r="S121" s="327"/>
      <c r="T121" s="328"/>
      <c r="U121" s="209"/>
      <c r="V121" s="22"/>
    </row>
    <row r="122" spans="1:22" s="20" customFormat="1" x14ac:dyDescent="0.2">
      <c r="B122" s="7"/>
      <c r="C122" s="9"/>
      <c r="D122" s="7"/>
      <c r="E122" s="4"/>
      <c r="F122" s="4"/>
      <c r="G122" s="4"/>
      <c r="H122" s="4"/>
      <c r="I122" s="4"/>
      <c r="J122" s="4"/>
      <c r="K122" s="38"/>
      <c r="L122" s="38"/>
      <c r="M122" s="38"/>
      <c r="N122" s="38"/>
      <c r="O122" s="38"/>
      <c r="P122" s="38"/>
      <c r="Q122" s="38"/>
      <c r="R122" s="38"/>
      <c r="S122" s="116"/>
      <c r="T122" s="116"/>
      <c r="U122" s="4"/>
    </row>
    <row r="123" spans="1:22" s="20" customFormat="1" x14ac:dyDescent="0.2">
      <c r="B123" s="7"/>
      <c r="C123" s="9"/>
      <c r="D123" s="7"/>
      <c r="E123" s="4"/>
      <c r="F123" s="4"/>
      <c r="G123" s="4"/>
      <c r="H123" s="4"/>
      <c r="I123" s="4"/>
      <c r="J123" s="4"/>
      <c r="K123" s="38"/>
      <c r="L123" s="38"/>
      <c r="M123" s="38"/>
      <c r="N123" s="38"/>
      <c r="O123" s="38"/>
      <c r="P123" s="38"/>
      <c r="Q123" s="38"/>
      <c r="R123" s="38"/>
      <c r="S123" s="116"/>
      <c r="T123" s="116"/>
      <c r="U123" s="4"/>
    </row>
    <row r="124" spans="1:22" ht="15" x14ac:dyDescent="0.25">
      <c r="B124" s="5" t="s">
        <v>248</v>
      </c>
      <c r="C124" s="4"/>
      <c r="D124" s="4"/>
      <c r="E124" s="4"/>
      <c r="F124" s="4"/>
      <c r="G124" s="4"/>
      <c r="H124" s="4"/>
      <c r="I124" s="4"/>
      <c r="J124" s="4"/>
      <c r="K124" s="4"/>
      <c r="L124" s="4"/>
      <c r="M124" s="4"/>
      <c r="N124" s="4"/>
      <c r="O124" s="4"/>
      <c r="P124" s="4"/>
      <c r="Q124" s="4"/>
      <c r="R124" s="4"/>
      <c r="S124" s="4"/>
      <c r="T124" s="4"/>
      <c r="U124" s="4"/>
    </row>
    <row r="125" spans="1:22" x14ac:dyDescent="0.2">
      <c r="B125" s="387" t="s">
        <v>319</v>
      </c>
      <c r="C125" s="387"/>
      <c r="D125" s="387"/>
      <c r="E125" s="387"/>
      <c r="F125" s="387"/>
      <c r="G125" s="387"/>
      <c r="H125" s="387"/>
      <c r="I125" s="387"/>
      <c r="J125" s="387"/>
      <c r="K125" s="387"/>
      <c r="L125" s="387"/>
      <c r="M125" s="387"/>
      <c r="N125" s="387"/>
      <c r="O125" s="387"/>
      <c r="P125" s="387"/>
      <c r="Q125" s="387"/>
      <c r="R125" s="387"/>
      <c r="S125" s="387"/>
      <c r="T125" s="387"/>
      <c r="U125" s="387"/>
    </row>
    <row r="126" spans="1:22" x14ac:dyDescent="0.2">
      <c r="B126" s="387"/>
      <c r="C126" s="387"/>
      <c r="D126" s="387"/>
      <c r="E126" s="387"/>
      <c r="F126" s="387"/>
      <c r="G126" s="387"/>
      <c r="H126" s="387"/>
      <c r="I126" s="387"/>
      <c r="J126" s="387"/>
      <c r="K126" s="387"/>
      <c r="L126" s="387"/>
      <c r="M126" s="387"/>
      <c r="N126" s="387"/>
      <c r="O126" s="387"/>
      <c r="P126" s="387"/>
      <c r="Q126" s="387"/>
      <c r="R126" s="387"/>
      <c r="S126" s="387"/>
      <c r="T126" s="387"/>
      <c r="U126" s="387"/>
    </row>
    <row r="127" spans="1:22" ht="47.25" customHeight="1" x14ac:dyDescent="0.2">
      <c r="B127" s="387"/>
      <c r="C127" s="387"/>
      <c r="D127" s="387"/>
      <c r="E127" s="387"/>
      <c r="F127" s="387"/>
      <c r="G127" s="387"/>
      <c r="H127" s="387"/>
      <c r="I127" s="387"/>
      <c r="J127" s="387"/>
      <c r="K127" s="387"/>
      <c r="L127" s="387"/>
      <c r="M127" s="387"/>
      <c r="N127" s="387"/>
      <c r="O127" s="387"/>
      <c r="P127" s="387"/>
      <c r="Q127" s="387"/>
      <c r="R127" s="387"/>
      <c r="S127" s="387"/>
      <c r="T127" s="387"/>
      <c r="U127" s="387"/>
    </row>
    <row r="128" spans="1:22" ht="15" thickBot="1" x14ac:dyDescent="0.25">
      <c r="B128" s="4"/>
      <c r="C128" s="4"/>
      <c r="D128" s="4"/>
      <c r="E128" s="4"/>
      <c r="F128" s="4"/>
      <c r="G128" s="4"/>
      <c r="H128" s="4"/>
      <c r="I128" s="4"/>
      <c r="J128" s="4"/>
      <c r="K128" s="4"/>
      <c r="L128" s="4"/>
      <c r="M128" s="4"/>
      <c r="N128" s="4"/>
      <c r="O128" s="4"/>
      <c r="P128" s="4"/>
      <c r="Q128" s="4"/>
      <c r="R128" s="4"/>
      <c r="S128" s="4"/>
      <c r="T128" s="4"/>
      <c r="U128" s="4"/>
    </row>
    <row r="129" spans="2:21" ht="15" thickBot="1" x14ac:dyDescent="0.25">
      <c r="B129" s="4" t="s">
        <v>38</v>
      </c>
      <c r="C129" s="4" t="s">
        <v>59</v>
      </c>
      <c r="D129" s="4"/>
      <c r="E129" s="4"/>
      <c r="F129" s="4"/>
      <c r="G129" s="4"/>
      <c r="H129" s="4"/>
      <c r="I129" s="4" t="s">
        <v>14</v>
      </c>
      <c r="J129" s="139">
        <f>IF('Main Results and Overview'!P17=0,"",'Main Results and Overview'!P17)</f>
        <v>4.2958814880909822E-2</v>
      </c>
      <c r="K129" s="4"/>
      <c r="L129" s="4"/>
      <c r="M129" s="30"/>
      <c r="N129" s="23"/>
      <c r="O129" s="6"/>
      <c r="P129" s="6"/>
      <c r="Q129" s="6"/>
      <c r="R129" s="4"/>
      <c r="S129" s="4"/>
      <c r="T129" s="4"/>
      <c r="U129" s="4"/>
    </row>
    <row r="130" spans="2:21" x14ac:dyDescent="0.2">
      <c r="B130" s="4"/>
      <c r="C130" s="4"/>
      <c r="D130" s="19" t="s">
        <v>274</v>
      </c>
      <c r="E130" s="4"/>
      <c r="F130" s="4"/>
      <c r="G130" s="4"/>
      <c r="H130" s="4"/>
      <c r="I130" s="4"/>
      <c r="J130" s="23"/>
      <c r="K130" s="4"/>
      <c r="L130" s="4"/>
      <c r="M130" s="30"/>
      <c r="N130" s="23"/>
      <c r="O130" s="6"/>
      <c r="P130" s="6"/>
      <c r="Q130" s="6"/>
      <c r="R130" s="4"/>
      <c r="S130" s="4"/>
      <c r="T130" s="4"/>
      <c r="U130" s="4"/>
    </row>
    <row r="131" spans="2:21" ht="15" thickBot="1" x14ac:dyDescent="0.25">
      <c r="B131" s="4"/>
      <c r="C131" s="4"/>
      <c r="D131" s="4" t="s">
        <v>182</v>
      </c>
      <c r="E131" s="4"/>
      <c r="F131" s="4"/>
      <c r="G131" s="4"/>
      <c r="H131" s="4"/>
      <c r="I131" s="4"/>
      <c r="J131" s="4"/>
      <c r="K131" s="4"/>
      <c r="L131" s="4"/>
      <c r="M131" s="30"/>
      <c r="N131" s="4"/>
      <c r="O131" s="4"/>
      <c r="P131" s="4"/>
      <c r="Q131" s="4"/>
      <c r="R131" s="4"/>
      <c r="S131" s="4"/>
      <c r="T131" s="4"/>
      <c r="U131" s="4"/>
    </row>
    <row r="132" spans="2:21" ht="15.75" thickBot="1" x14ac:dyDescent="0.3">
      <c r="B132" s="4" t="s">
        <v>121</v>
      </c>
      <c r="C132" s="4" t="s">
        <v>296</v>
      </c>
      <c r="D132" s="4"/>
      <c r="E132" s="4"/>
      <c r="F132" s="4"/>
      <c r="G132" s="4"/>
      <c r="H132" s="4"/>
      <c r="I132" s="4" t="s">
        <v>15</v>
      </c>
      <c r="J132" s="142">
        <f>IFERROR(10000*((IF(M64="","0",M64)+IF(M65="","0",M65)+IF(M66="","0",M66))/'Main Results and Overview'!P13),"")</f>
        <v>-137.45437933409517</v>
      </c>
      <c r="K132" s="4"/>
      <c r="L132" s="4"/>
      <c r="M132" s="30"/>
      <c r="N132" s="3"/>
      <c r="O132" s="4"/>
      <c r="P132" s="4"/>
      <c r="Q132" s="4"/>
      <c r="R132" s="4"/>
      <c r="S132" s="4"/>
      <c r="T132" s="4"/>
      <c r="U132" s="4"/>
    </row>
    <row r="133" spans="2:21" ht="15" thickBot="1" x14ac:dyDescent="0.25">
      <c r="B133" s="4"/>
      <c r="C133" s="4"/>
      <c r="D133" s="4" t="s">
        <v>297</v>
      </c>
      <c r="E133" s="4"/>
      <c r="F133" s="4"/>
      <c r="G133" s="4"/>
      <c r="H133" s="4"/>
      <c r="I133" s="4"/>
      <c r="J133" s="4"/>
      <c r="K133" s="4"/>
      <c r="L133" s="4"/>
      <c r="M133" s="30"/>
      <c r="N133" s="4"/>
      <c r="O133" s="4"/>
      <c r="P133" s="4"/>
      <c r="Q133" s="4"/>
      <c r="R133" s="4"/>
      <c r="S133" s="4"/>
      <c r="T133" s="4"/>
      <c r="U133" s="4"/>
    </row>
    <row r="134" spans="2:21" ht="18" customHeight="1" thickBot="1" x14ac:dyDescent="0.3">
      <c r="B134" s="4" t="s">
        <v>144</v>
      </c>
      <c r="C134" s="4" t="s">
        <v>93</v>
      </c>
      <c r="D134" s="4"/>
      <c r="E134" s="4"/>
      <c r="F134" s="4"/>
      <c r="G134" s="4"/>
      <c r="H134" s="4"/>
      <c r="I134" s="4" t="s">
        <v>14</v>
      </c>
      <c r="J134" s="139">
        <f>IFERROR(IF(J129="","0",J129)+IF(J132="","0",J132/10000),"")</f>
        <v>2.9213376947500307E-2</v>
      </c>
      <c r="K134" s="12"/>
      <c r="L134" s="12"/>
      <c r="M134" s="30"/>
      <c r="N134" s="23"/>
      <c r="O134" s="4"/>
      <c r="P134" s="4"/>
      <c r="Q134" s="4"/>
      <c r="R134" s="4"/>
      <c r="S134" s="4"/>
      <c r="T134" s="4"/>
      <c r="U134" s="4"/>
    </row>
    <row r="135" spans="2:21" x14ac:dyDescent="0.2">
      <c r="B135" s="4"/>
      <c r="C135" s="4"/>
      <c r="D135" s="4" t="s">
        <v>156</v>
      </c>
      <c r="E135" s="4"/>
      <c r="F135" s="4"/>
      <c r="G135" s="4"/>
      <c r="H135" s="4"/>
      <c r="I135" s="4"/>
      <c r="J135" s="4"/>
      <c r="K135" s="4"/>
      <c r="L135" s="4"/>
      <c r="M135" s="4"/>
      <c r="N135" s="4"/>
      <c r="O135" s="4"/>
      <c r="P135" s="4"/>
      <c r="Q135" s="4"/>
      <c r="R135" s="4"/>
      <c r="S135" s="4"/>
      <c r="T135" s="4"/>
      <c r="U135" s="4"/>
    </row>
    <row r="136" spans="2:21" x14ac:dyDescent="0.2">
      <c r="B136" s="4"/>
      <c r="C136" s="4"/>
      <c r="D136" s="4"/>
      <c r="E136" s="4"/>
      <c r="F136" s="4"/>
      <c r="G136" s="4"/>
      <c r="H136" s="4"/>
      <c r="I136" s="4"/>
      <c r="J136" s="4"/>
      <c r="K136" s="4"/>
      <c r="L136" s="4"/>
      <c r="M136" s="4"/>
      <c r="N136" s="4"/>
      <c r="O136" s="4"/>
      <c r="P136" s="4"/>
      <c r="Q136" s="4"/>
      <c r="R136" s="4"/>
      <c r="S136" s="4"/>
      <c r="T136" s="4"/>
      <c r="U136" s="4"/>
    </row>
    <row r="137" spans="2:21" x14ac:dyDescent="0.2">
      <c r="B137" s="3"/>
      <c r="C137" s="3"/>
      <c r="D137" s="3"/>
      <c r="E137" s="3"/>
      <c r="F137" s="3"/>
      <c r="G137" s="3"/>
      <c r="H137" s="3"/>
      <c r="I137" s="3"/>
      <c r="J137" s="3"/>
      <c r="K137" s="3"/>
      <c r="L137" s="3"/>
      <c r="M137" s="3"/>
      <c r="N137" s="3"/>
      <c r="O137" s="3"/>
      <c r="P137" s="3"/>
      <c r="Q137" s="3"/>
      <c r="R137" s="3"/>
      <c r="S137" s="3"/>
      <c r="T137" s="3"/>
      <c r="U137" s="3"/>
    </row>
    <row r="138" spans="2:21" x14ac:dyDescent="0.2">
      <c r="B138" s="3"/>
      <c r="C138" s="3"/>
      <c r="D138" s="3"/>
      <c r="E138" s="3"/>
      <c r="F138" s="3"/>
      <c r="G138" s="3"/>
      <c r="H138" s="3"/>
      <c r="I138" s="3"/>
      <c r="J138" s="3"/>
      <c r="K138" s="3"/>
      <c r="L138" s="3"/>
      <c r="M138" s="3"/>
      <c r="N138" s="3"/>
      <c r="O138" s="3"/>
      <c r="P138" s="3"/>
      <c r="Q138" s="3"/>
      <c r="R138" s="3"/>
      <c r="S138" s="3"/>
      <c r="T138" s="3"/>
      <c r="U138" s="3"/>
    </row>
    <row r="139" spans="2:21" x14ac:dyDescent="0.2">
      <c r="B139" s="3"/>
      <c r="C139" s="3"/>
      <c r="D139" s="3"/>
      <c r="E139" s="3"/>
      <c r="F139" s="3"/>
      <c r="G139" s="3"/>
      <c r="H139" s="3"/>
      <c r="I139" s="3"/>
      <c r="J139" s="3"/>
      <c r="K139" s="3"/>
      <c r="L139" s="3"/>
      <c r="M139" s="3"/>
      <c r="N139" s="3"/>
      <c r="O139" s="3"/>
      <c r="P139" s="3"/>
      <c r="Q139" s="3"/>
      <c r="R139" s="3"/>
      <c r="S139" s="3"/>
      <c r="T139" s="3"/>
      <c r="U139" s="3"/>
    </row>
  </sheetData>
  <mergeCells count="171">
    <mergeCell ref="I4:Q4"/>
    <mergeCell ref="F4:H4"/>
    <mergeCell ref="N3:Q3"/>
    <mergeCell ref="K91:L91"/>
    <mergeCell ref="M91:N91"/>
    <mergeCell ref="B72:U72"/>
    <mergeCell ref="Q93:R93"/>
    <mergeCell ref="K78:L85"/>
    <mergeCell ref="K65:L65"/>
    <mergeCell ref="O14:P14"/>
    <mergeCell ref="O15:P23"/>
    <mergeCell ref="K54:L54"/>
    <mergeCell ref="K55:L55"/>
    <mergeCell ref="M65:N65"/>
    <mergeCell ref="M66:N66"/>
    <mergeCell ref="K68:L68"/>
    <mergeCell ref="K52:L52"/>
    <mergeCell ref="C4:E4"/>
    <mergeCell ref="B11:U12"/>
    <mergeCell ref="J15:J23"/>
    <mergeCell ref="Q15:R23"/>
    <mergeCell ref="O78:P85"/>
    <mergeCell ref="O68:P68"/>
    <mergeCell ref="K14:L14"/>
    <mergeCell ref="Q87:R87"/>
    <mergeCell ref="Q86:R86"/>
    <mergeCell ref="O95:P95"/>
    <mergeCell ref="O94:P94"/>
    <mergeCell ref="S112:T112"/>
    <mergeCell ref="Q90:R90"/>
    <mergeCell ref="O91:P91"/>
    <mergeCell ref="Q91:R91"/>
    <mergeCell ref="K88:L88"/>
    <mergeCell ref="O89:P89"/>
    <mergeCell ref="Q88:R88"/>
    <mergeCell ref="O88:P88"/>
    <mergeCell ref="Q89:R89"/>
    <mergeCell ref="M88:N88"/>
    <mergeCell ref="Q95:R95"/>
    <mergeCell ref="O100:P107"/>
    <mergeCell ref="B74:H74"/>
    <mergeCell ref="O98:P99"/>
    <mergeCell ref="Q100:R107"/>
    <mergeCell ref="Q113:R113"/>
    <mergeCell ref="Q112:R112"/>
    <mergeCell ref="K110:L110"/>
    <mergeCell ref="K108:L108"/>
    <mergeCell ref="Q110:R110"/>
    <mergeCell ref="Q109:R109"/>
    <mergeCell ref="M87:N87"/>
    <mergeCell ref="Q78:R85"/>
    <mergeCell ref="K93:L93"/>
    <mergeCell ref="M95:N95"/>
    <mergeCell ref="M93:N93"/>
    <mergeCell ref="K95:L95"/>
    <mergeCell ref="K86:L86"/>
    <mergeCell ref="M86:N86"/>
    <mergeCell ref="M89:N89"/>
    <mergeCell ref="O86:P86"/>
    <mergeCell ref="Q76:R77"/>
    <mergeCell ref="M78:N85"/>
    <mergeCell ref="Q92:R92"/>
    <mergeCell ref="K109:L109"/>
    <mergeCell ref="O108:P108"/>
    <mergeCell ref="S100:T107"/>
    <mergeCell ref="S108:T108"/>
    <mergeCell ref="S109:T109"/>
    <mergeCell ref="S110:T110"/>
    <mergeCell ref="S111:T111"/>
    <mergeCell ref="S115:T115"/>
    <mergeCell ref="S114:T114"/>
    <mergeCell ref="S116:T116"/>
    <mergeCell ref="C107:H107"/>
    <mergeCell ref="S113:T113"/>
    <mergeCell ref="M109:N109"/>
    <mergeCell ref="O111:P111"/>
    <mergeCell ref="Q108:R108"/>
    <mergeCell ref="Q111:R111"/>
    <mergeCell ref="K49:N49"/>
    <mergeCell ref="B47:T47"/>
    <mergeCell ref="M59:N59"/>
    <mergeCell ref="F54:H54"/>
    <mergeCell ref="Q14:R14"/>
    <mergeCell ref="I15:I23"/>
    <mergeCell ref="K15:L23"/>
    <mergeCell ref="B125:U127"/>
    <mergeCell ref="J98:J99"/>
    <mergeCell ref="J100:J107"/>
    <mergeCell ref="O90:P90"/>
    <mergeCell ref="O87:P87"/>
    <mergeCell ref="K87:L87"/>
    <mergeCell ref="Q94:R94"/>
    <mergeCell ref="O93:P93"/>
    <mergeCell ref="Q115:R115"/>
    <mergeCell ref="K92:L92"/>
    <mergeCell ref="M92:N92"/>
    <mergeCell ref="O92:P92"/>
    <mergeCell ref="Q98:R99"/>
    <mergeCell ref="O110:P110"/>
    <mergeCell ref="M117:N117"/>
    <mergeCell ref="S117:T117"/>
    <mergeCell ref="S98:T99"/>
    <mergeCell ref="K113:L113"/>
    <mergeCell ref="M114:N114"/>
    <mergeCell ref="K115:L115"/>
    <mergeCell ref="M113:N113"/>
    <mergeCell ref="K116:L116"/>
    <mergeCell ref="M55:N55"/>
    <mergeCell ref="K58:L58"/>
    <mergeCell ref="K59:L59"/>
    <mergeCell ref="K66:L66"/>
    <mergeCell ref="K57:L57"/>
    <mergeCell ref="K60:L60"/>
    <mergeCell ref="M98:N99"/>
    <mergeCell ref="M60:N60"/>
    <mergeCell ref="M68:N68"/>
    <mergeCell ref="K56:L56"/>
    <mergeCell ref="M56:N56"/>
    <mergeCell ref="M57:N57"/>
    <mergeCell ref="M58:N58"/>
    <mergeCell ref="M64:N64"/>
    <mergeCell ref="K63:L63"/>
    <mergeCell ref="K64:L64"/>
    <mergeCell ref="B2:T2"/>
    <mergeCell ref="K89:L89"/>
    <mergeCell ref="K90:L90"/>
    <mergeCell ref="K94:L94"/>
    <mergeCell ref="M90:N90"/>
    <mergeCell ref="M94:N94"/>
    <mergeCell ref="K50:N50"/>
    <mergeCell ref="K76:L77"/>
    <mergeCell ref="M76:N77"/>
    <mergeCell ref="O76:P77"/>
    <mergeCell ref="M63:N63"/>
    <mergeCell ref="M52:N52"/>
    <mergeCell ref="O63:P63"/>
    <mergeCell ref="M51:N51"/>
    <mergeCell ref="M54:N54"/>
    <mergeCell ref="O65:P65"/>
    <mergeCell ref="O66:P66"/>
    <mergeCell ref="O64:P64"/>
    <mergeCell ref="M15:N23"/>
    <mergeCell ref="M14:N14"/>
    <mergeCell ref="G53:H53"/>
    <mergeCell ref="K53:L53"/>
    <mergeCell ref="M53:N53"/>
    <mergeCell ref="K51:L51"/>
    <mergeCell ref="B121:T121"/>
    <mergeCell ref="K111:L111"/>
    <mergeCell ref="M115:N115"/>
    <mergeCell ref="O115:P115"/>
    <mergeCell ref="K114:L114"/>
    <mergeCell ref="O112:P112"/>
    <mergeCell ref="K98:L99"/>
    <mergeCell ref="K100:L107"/>
    <mergeCell ref="O109:P109"/>
    <mergeCell ref="M100:N107"/>
    <mergeCell ref="M110:N110"/>
    <mergeCell ref="M111:N111"/>
    <mergeCell ref="M108:N108"/>
    <mergeCell ref="O117:P117"/>
    <mergeCell ref="Q117:R117"/>
    <mergeCell ref="Q116:R116"/>
    <mergeCell ref="O116:P116"/>
    <mergeCell ref="Q114:R114"/>
    <mergeCell ref="O113:P113"/>
    <mergeCell ref="O114:P114"/>
    <mergeCell ref="M116:N116"/>
    <mergeCell ref="K117:L117"/>
    <mergeCell ref="M112:N112"/>
    <mergeCell ref="K112:L112"/>
  </mergeCells>
  <pageMargins left="0.25" right="0.25" top="0.75" bottom="0.75" header="0.3" footer="0.3"/>
  <pageSetup paperSize="9" scale="58" fitToWidth="0" fitToHeight="0" orientation="landscape" r:id="rId1"/>
  <rowBreaks count="3" manualBreakCount="3">
    <brk id="48" min="1" max="19" man="1"/>
    <brk id="74" max="16383" man="1"/>
    <brk id="11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83"/>
  <sheetViews>
    <sheetView showGridLines="0" view="pageBreakPreview" zoomScale="70" zoomScaleNormal="70" zoomScaleSheetLayoutView="70" workbookViewId="0">
      <pane ySplit="4" topLeftCell="A5" activePane="bottomLeft" state="frozen"/>
      <selection pane="bottomLeft" activeCell="C78" sqref="C78"/>
    </sheetView>
  </sheetViews>
  <sheetFormatPr defaultRowHeight="14.25" x14ac:dyDescent="0.2"/>
  <cols>
    <col min="1" max="1" width="12.625" style="46" customWidth="1"/>
    <col min="2" max="2" width="32.375" style="46" customWidth="1"/>
    <col min="3" max="3" width="76.25" style="48" customWidth="1"/>
    <col min="4" max="16384" width="9" style="30"/>
  </cols>
  <sheetData>
    <row r="1" spans="1:16" ht="23.25" x14ac:dyDescent="0.35">
      <c r="A1" s="99" t="s">
        <v>214</v>
      </c>
      <c r="B1" s="56"/>
      <c r="C1" s="56"/>
    </row>
    <row r="2" spans="1:16" ht="12" customHeight="1" x14ac:dyDescent="0.2">
      <c r="A2" s="75"/>
      <c r="B2" s="75"/>
      <c r="C2" s="75"/>
    </row>
    <row r="3" spans="1:16" s="32" customFormat="1" ht="33.75" customHeight="1" x14ac:dyDescent="0.2">
      <c r="A3" s="97" t="s">
        <v>95</v>
      </c>
      <c r="B3" s="97" t="s">
        <v>96</v>
      </c>
      <c r="C3" s="97" t="s">
        <v>251</v>
      </c>
      <c r="D3" s="101"/>
      <c r="E3" s="101"/>
      <c r="F3" s="101"/>
      <c r="G3" s="101"/>
      <c r="H3" s="101"/>
      <c r="I3" s="101"/>
      <c r="J3" s="101"/>
      <c r="K3" s="101"/>
      <c r="L3" s="101"/>
      <c r="M3" s="101"/>
      <c r="N3" s="101"/>
      <c r="O3" s="101"/>
      <c r="P3" s="101"/>
    </row>
    <row r="4" spans="1:16" ht="19.5" customHeight="1" x14ac:dyDescent="0.2">
      <c r="A4" s="73"/>
      <c r="B4" s="74"/>
      <c r="C4" s="47"/>
    </row>
    <row r="5" spans="1:16" s="32" customFormat="1" ht="32.25" customHeight="1" x14ac:dyDescent="0.2">
      <c r="A5" s="425" t="s">
        <v>268</v>
      </c>
      <c r="B5" s="426"/>
      <c r="C5" s="427"/>
    </row>
    <row r="6" spans="1:16" ht="42.75" x14ac:dyDescent="0.2">
      <c r="A6" s="76" t="s">
        <v>91</v>
      </c>
      <c r="B6" s="77" t="s">
        <v>184</v>
      </c>
      <c r="C6" s="78" t="s">
        <v>215</v>
      </c>
    </row>
    <row r="7" spans="1:16" ht="67.5" customHeight="1" x14ac:dyDescent="0.2">
      <c r="A7" s="76" t="s">
        <v>94</v>
      </c>
      <c r="B7" s="77" t="s">
        <v>190</v>
      </c>
      <c r="C7" s="77" t="s">
        <v>216</v>
      </c>
    </row>
    <row r="8" spans="1:16" ht="96.75" customHeight="1" x14ac:dyDescent="0.2">
      <c r="A8" s="76" t="s">
        <v>3</v>
      </c>
      <c r="B8" s="77" t="s">
        <v>257</v>
      </c>
      <c r="C8" s="77" t="s">
        <v>217</v>
      </c>
    </row>
    <row r="9" spans="1:16" ht="28.5" x14ac:dyDescent="0.2">
      <c r="A9" s="76" t="s">
        <v>49</v>
      </c>
      <c r="B9" s="77" t="s">
        <v>258</v>
      </c>
      <c r="C9" s="77" t="s">
        <v>237</v>
      </c>
    </row>
    <row r="10" spans="1:16" ht="33.75" customHeight="1" x14ac:dyDescent="0.2">
      <c r="A10" s="104" t="s">
        <v>4</v>
      </c>
      <c r="B10" s="78" t="s">
        <v>259</v>
      </c>
      <c r="C10" s="76" t="s">
        <v>398</v>
      </c>
    </row>
    <row r="11" spans="1:16" ht="96" customHeight="1" x14ac:dyDescent="0.2">
      <c r="A11" s="76" t="s">
        <v>6</v>
      </c>
      <c r="B11" s="77" t="s">
        <v>260</v>
      </c>
      <c r="C11" s="76" t="s">
        <v>252</v>
      </c>
    </row>
    <row r="12" spans="1:16" ht="42.75" customHeight="1" x14ac:dyDescent="0.2">
      <c r="A12" s="76" t="s">
        <v>7</v>
      </c>
      <c r="B12" s="77" t="s">
        <v>261</v>
      </c>
      <c r="C12" s="76" t="s">
        <v>323</v>
      </c>
    </row>
    <row r="13" spans="1:16" ht="183.75" customHeight="1" x14ac:dyDescent="0.2">
      <c r="A13" s="76" t="s">
        <v>50</v>
      </c>
      <c r="B13" s="77" t="s">
        <v>130</v>
      </c>
      <c r="C13" s="76" t="s">
        <v>323</v>
      </c>
    </row>
    <row r="14" spans="1:16" ht="57" x14ac:dyDescent="0.2">
      <c r="A14" s="432" t="s">
        <v>51</v>
      </c>
      <c r="B14" s="432" t="s">
        <v>273</v>
      </c>
      <c r="C14" s="107" t="s">
        <v>270</v>
      </c>
    </row>
    <row r="15" spans="1:16" x14ac:dyDescent="0.2">
      <c r="A15" s="433"/>
      <c r="B15" s="433"/>
      <c r="C15" s="108" t="s">
        <v>271</v>
      </c>
    </row>
    <row r="16" spans="1:16" x14ac:dyDescent="0.2">
      <c r="A16" s="434"/>
      <c r="B16" s="434"/>
      <c r="C16" s="109" t="s">
        <v>272</v>
      </c>
    </row>
    <row r="17" spans="1:3" ht="15.75" customHeight="1" x14ac:dyDescent="0.2">
      <c r="A17" s="428" t="s">
        <v>52</v>
      </c>
      <c r="B17" s="428" t="s">
        <v>40</v>
      </c>
      <c r="C17" s="431" t="s">
        <v>262</v>
      </c>
    </row>
    <row r="18" spans="1:3" ht="166.5" customHeight="1" x14ac:dyDescent="0.2">
      <c r="A18" s="429"/>
      <c r="B18" s="429"/>
      <c r="C18" s="431"/>
    </row>
    <row r="19" spans="1:3" ht="72.75" customHeight="1" x14ac:dyDescent="0.2">
      <c r="A19" s="429"/>
      <c r="B19" s="429"/>
      <c r="C19" s="431"/>
    </row>
    <row r="20" spans="1:3" ht="42.75" customHeight="1" x14ac:dyDescent="0.2">
      <c r="A20" s="430"/>
      <c r="B20" s="430"/>
      <c r="C20" s="431"/>
    </row>
    <row r="21" spans="1:3" ht="223.5" customHeight="1" x14ac:dyDescent="0.2">
      <c r="A21" s="76" t="s">
        <v>117</v>
      </c>
      <c r="B21" s="77" t="s">
        <v>111</v>
      </c>
      <c r="C21" s="77" t="s">
        <v>311</v>
      </c>
    </row>
    <row r="22" spans="1:3" ht="71.25" x14ac:dyDescent="0.2">
      <c r="A22" s="76" t="s">
        <v>129</v>
      </c>
      <c r="B22" s="77" t="s">
        <v>41</v>
      </c>
      <c r="C22" s="79" t="s">
        <v>238</v>
      </c>
    </row>
    <row r="23" spans="1:3" ht="30" customHeight="1" x14ac:dyDescent="0.2">
      <c r="A23" s="58"/>
      <c r="B23" s="56"/>
      <c r="C23" s="57"/>
    </row>
    <row r="24" spans="1:3" ht="32.25" customHeight="1" x14ac:dyDescent="0.2">
      <c r="A24" s="425" t="s">
        <v>263</v>
      </c>
      <c r="B24" s="426"/>
      <c r="C24" s="427"/>
    </row>
    <row r="25" spans="1:3" ht="23.25" customHeight="1" x14ac:dyDescent="0.2">
      <c r="A25" s="103" t="s">
        <v>42</v>
      </c>
      <c r="B25" s="80" t="s">
        <v>269</v>
      </c>
      <c r="C25" s="78" t="s">
        <v>97</v>
      </c>
    </row>
    <row r="26" spans="1:3" ht="42.75" x14ac:dyDescent="0.2">
      <c r="A26" s="76" t="s">
        <v>43</v>
      </c>
      <c r="B26" s="77" t="s">
        <v>208</v>
      </c>
      <c r="C26" s="77" t="s">
        <v>101</v>
      </c>
    </row>
    <row r="27" spans="1:3" s="32" customFormat="1" ht="30.75" customHeight="1" x14ac:dyDescent="0.2">
      <c r="A27" s="76" t="s">
        <v>44</v>
      </c>
      <c r="B27" s="77" t="s">
        <v>80</v>
      </c>
      <c r="C27" s="77" t="s">
        <v>239</v>
      </c>
    </row>
    <row r="28" spans="1:3" ht="57" x14ac:dyDescent="0.2">
      <c r="A28" s="76" t="s">
        <v>45</v>
      </c>
      <c r="B28" s="77" t="s">
        <v>209</v>
      </c>
      <c r="C28" s="77" t="s">
        <v>396</v>
      </c>
    </row>
    <row r="29" spans="1:3" ht="42.75" x14ac:dyDescent="0.2">
      <c r="A29" s="76" t="s">
        <v>46</v>
      </c>
      <c r="B29" s="77" t="s">
        <v>115</v>
      </c>
      <c r="C29" s="77" t="s">
        <v>240</v>
      </c>
    </row>
    <row r="30" spans="1:3" ht="75.75" customHeight="1" x14ac:dyDescent="0.2">
      <c r="A30" s="76" t="s">
        <v>47</v>
      </c>
      <c r="B30" s="77" t="s">
        <v>210</v>
      </c>
      <c r="C30" s="77" t="s">
        <v>397</v>
      </c>
    </row>
    <row r="31" spans="1:3" ht="57" x14ac:dyDescent="0.2">
      <c r="A31" s="76" t="s">
        <v>48</v>
      </c>
      <c r="B31" s="77" t="s">
        <v>114</v>
      </c>
      <c r="C31" s="77" t="s">
        <v>241</v>
      </c>
    </row>
    <row r="32" spans="1:3" ht="90.75" customHeight="1" x14ac:dyDescent="0.2">
      <c r="A32" s="76" t="s">
        <v>85</v>
      </c>
      <c r="B32" s="77" t="s">
        <v>264</v>
      </c>
      <c r="C32" s="77" t="s">
        <v>287</v>
      </c>
    </row>
    <row r="33" spans="1:3" ht="66" customHeight="1" x14ac:dyDescent="0.2">
      <c r="A33" s="76" t="s">
        <v>63</v>
      </c>
      <c r="B33" s="77" t="s">
        <v>265</v>
      </c>
      <c r="C33" s="77" t="s">
        <v>288</v>
      </c>
    </row>
    <row r="34" spans="1:3" ht="87.75" customHeight="1" x14ac:dyDescent="0.2">
      <c r="A34" s="76" t="s">
        <v>83</v>
      </c>
      <c r="B34" s="77" t="s">
        <v>266</v>
      </c>
      <c r="C34" s="77" t="s">
        <v>289</v>
      </c>
    </row>
    <row r="35" spans="1:3" ht="72" customHeight="1" x14ac:dyDescent="0.2">
      <c r="A35" s="76" t="s">
        <v>84</v>
      </c>
      <c r="B35" s="77" t="s">
        <v>267</v>
      </c>
      <c r="C35" s="77" t="s">
        <v>286</v>
      </c>
    </row>
    <row r="36" spans="1:3" ht="27" customHeight="1" x14ac:dyDescent="0.2">
      <c r="A36" s="56"/>
      <c r="B36" s="56"/>
      <c r="C36" s="56"/>
    </row>
    <row r="37" spans="1:3" ht="32.25" customHeight="1" x14ac:dyDescent="0.2">
      <c r="A37" s="59" t="s">
        <v>290</v>
      </c>
      <c r="B37" s="50"/>
      <c r="C37" s="50"/>
    </row>
    <row r="38" spans="1:3" ht="45" customHeight="1" x14ac:dyDescent="0.2">
      <c r="A38" s="422" t="s">
        <v>363</v>
      </c>
      <c r="B38" s="423"/>
      <c r="C38" s="424"/>
    </row>
    <row r="39" spans="1:3" ht="28.5" x14ac:dyDescent="0.2">
      <c r="A39" s="102" t="s">
        <v>158</v>
      </c>
      <c r="B39" s="79" t="s">
        <v>98</v>
      </c>
      <c r="C39" s="81" t="s">
        <v>165</v>
      </c>
    </row>
    <row r="40" spans="1:3" ht="28.5" x14ac:dyDescent="0.2">
      <c r="A40" s="102" t="s">
        <v>159</v>
      </c>
      <c r="B40" s="79" t="s">
        <v>81</v>
      </c>
      <c r="C40" s="81" t="s">
        <v>166</v>
      </c>
    </row>
    <row r="41" spans="1:3" s="32" customFormat="1" ht="30.75" customHeight="1" x14ac:dyDescent="0.2">
      <c r="A41" s="102" t="s">
        <v>160</v>
      </c>
      <c r="B41" s="79" t="s">
        <v>118</v>
      </c>
      <c r="C41" s="81" t="s">
        <v>242</v>
      </c>
    </row>
    <row r="42" spans="1:3" ht="65.25" customHeight="1" x14ac:dyDescent="0.2">
      <c r="A42" s="76" t="s">
        <v>161</v>
      </c>
      <c r="B42" s="81" t="s">
        <v>123</v>
      </c>
      <c r="C42" s="81" t="s">
        <v>364</v>
      </c>
    </row>
    <row r="43" spans="1:3" ht="65.25" customHeight="1" x14ac:dyDescent="0.2">
      <c r="A43" s="104" t="s">
        <v>162</v>
      </c>
      <c r="B43" s="82" t="s">
        <v>124</v>
      </c>
      <c r="C43" s="81" t="s">
        <v>365</v>
      </c>
    </row>
    <row r="44" spans="1:3" ht="65.25" customHeight="1" x14ac:dyDescent="0.2">
      <c r="A44" s="103" t="s">
        <v>163</v>
      </c>
      <c r="B44" s="83" t="s">
        <v>125</v>
      </c>
      <c r="C44" s="84" t="s">
        <v>366</v>
      </c>
    </row>
    <row r="45" spans="1:3" ht="74.25" customHeight="1" x14ac:dyDescent="0.2">
      <c r="A45" s="102" t="s">
        <v>164</v>
      </c>
      <c r="B45" s="84" t="s">
        <v>236</v>
      </c>
      <c r="C45" s="81" t="s">
        <v>399</v>
      </c>
    </row>
    <row r="46" spans="1:3" ht="23.25" customHeight="1" x14ac:dyDescent="0.2">
      <c r="A46" s="71"/>
      <c r="B46" s="72"/>
      <c r="C46" s="51"/>
    </row>
    <row r="47" spans="1:3" ht="32.25" customHeight="1" x14ac:dyDescent="0.2">
      <c r="A47" s="59" t="s">
        <v>104</v>
      </c>
      <c r="B47" s="50"/>
      <c r="C47" s="50"/>
    </row>
    <row r="48" spans="1:3" ht="54" customHeight="1" x14ac:dyDescent="0.2">
      <c r="A48" s="76" t="s">
        <v>234</v>
      </c>
      <c r="B48" s="77" t="s">
        <v>10</v>
      </c>
      <c r="C48" s="78" t="s">
        <v>253</v>
      </c>
    </row>
    <row r="49" spans="1:3" ht="31.5" customHeight="1" x14ac:dyDescent="0.2">
      <c r="A49" s="85" t="s">
        <v>27</v>
      </c>
      <c r="B49" s="86" t="s">
        <v>388</v>
      </c>
      <c r="C49" s="77" t="s">
        <v>192</v>
      </c>
    </row>
    <row r="50" spans="1:3" ht="62.25" customHeight="1" x14ac:dyDescent="0.2">
      <c r="A50" s="85" t="s">
        <v>28</v>
      </c>
      <c r="B50" s="81" t="s">
        <v>71</v>
      </c>
      <c r="C50" s="81" t="s">
        <v>322</v>
      </c>
    </row>
    <row r="51" spans="1:3" s="32" customFormat="1" ht="54.75" customHeight="1" x14ac:dyDescent="0.2">
      <c r="A51" s="61" t="s">
        <v>29</v>
      </c>
      <c r="B51" s="62" t="s">
        <v>181</v>
      </c>
      <c r="C51" s="81" t="s">
        <v>400</v>
      </c>
    </row>
    <row r="52" spans="1:3" ht="34.5" customHeight="1" x14ac:dyDescent="0.2">
      <c r="A52" s="60" t="s">
        <v>56</v>
      </c>
      <c r="B52" s="31" t="s">
        <v>389</v>
      </c>
      <c r="C52" s="84" t="s">
        <v>193</v>
      </c>
    </row>
    <row r="53" spans="1:3" ht="54.75" customHeight="1" x14ac:dyDescent="0.2">
      <c r="A53" s="61" t="s">
        <v>57</v>
      </c>
      <c r="B53" s="63" t="s">
        <v>65</v>
      </c>
      <c r="C53" s="124" t="s">
        <v>325</v>
      </c>
    </row>
    <row r="54" spans="1:3" ht="37.5" customHeight="1" x14ac:dyDescent="0.2">
      <c r="A54" s="61" t="s">
        <v>58</v>
      </c>
      <c r="B54" s="62" t="s">
        <v>103</v>
      </c>
      <c r="C54" s="77" t="s">
        <v>105</v>
      </c>
    </row>
    <row r="55" spans="1:3" ht="28.5" customHeight="1" x14ac:dyDescent="0.2">
      <c r="A55" s="61" t="s">
        <v>113</v>
      </c>
      <c r="B55" s="62" t="s">
        <v>191</v>
      </c>
      <c r="C55" s="87" t="s">
        <v>206</v>
      </c>
    </row>
    <row r="56" spans="1:3" ht="68.25" customHeight="1" x14ac:dyDescent="0.2">
      <c r="A56" s="63" t="s">
        <v>79</v>
      </c>
      <c r="B56" s="62" t="s">
        <v>53</v>
      </c>
      <c r="C56" s="87" t="s">
        <v>243</v>
      </c>
    </row>
    <row r="57" spans="1:3" ht="76.5" customHeight="1" x14ac:dyDescent="0.2">
      <c r="A57" s="88" t="s">
        <v>196</v>
      </c>
      <c r="B57" s="89" t="s">
        <v>92</v>
      </c>
      <c r="C57" s="87" t="s">
        <v>401</v>
      </c>
    </row>
    <row r="58" spans="1:3" ht="71.25" x14ac:dyDescent="0.2">
      <c r="A58" s="88" t="s">
        <v>100</v>
      </c>
      <c r="B58" s="89" t="s">
        <v>212</v>
      </c>
      <c r="C58" s="87" t="s">
        <v>194</v>
      </c>
    </row>
    <row r="59" spans="1:3" ht="84.75" customHeight="1" x14ac:dyDescent="0.2">
      <c r="A59" s="91" t="s">
        <v>167</v>
      </c>
      <c r="B59" s="92" t="s">
        <v>30</v>
      </c>
      <c r="C59" s="87" t="s">
        <v>244</v>
      </c>
    </row>
    <row r="60" spans="1:3" ht="36.75" customHeight="1" x14ac:dyDescent="0.2">
      <c r="A60" s="93" t="s">
        <v>168</v>
      </c>
      <c r="B60" s="87" t="s">
        <v>197</v>
      </c>
      <c r="C60" s="87" t="s">
        <v>198</v>
      </c>
    </row>
    <row r="61" spans="1:3" ht="28.5" x14ac:dyDescent="0.2">
      <c r="A61" s="93" t="s">
        <v>169</v>
      </c>
      <c r="B61" s="118" t="s">
        <v>55</v>
      </c>
      <c r="C61" s="93" t="s">
        <v>328</v>
      </c>
    </row>
    <row r="62" spans="1:3" ht="45" customHeight="1" x14ac:dyDescent="0.2">
      <c r="A62" s="120" t="s">
        <v>176</v>
      </c>
      <c r="B62" s="118" t="s">
        <v>185</v>
      </c>
      <c r="C62" s="124" t="s">
        <v>282</v>
      </c>
    </row>
    <row r="63" spans="1:3" ht="48" customHeight="1" x14ac:dyDescent="0.2">
      <c r="A63" s="93" t="s">
        <v>177</v>
      </c>
      <c r="B63" s="87" t="s">
        <v>275</v>
      </c>
      <c r="C63" s="87" t="s">
        <v>283</v>
      </c>
    </row>
    <row r="64" spans="1:3" ht="50.25" customHeight="1" x14ac:dyDescent="0.2">
      <c r="A64" s="93" t="s">
        <v>178</v>
      </c>
      <c r="B64" s="87" t="s">
        <v>291</v>
      </c>
      <c r="C64" s="132" t="s">
        <v>292</v>
      </c>
    </row>
    <row r="65" spans="1:3" ht="102" customHeight="1" x14ac:dyDescent="0.2">
      <c r="A65" s="94" t="s">
        <v>179</v>
      </c>
      <c r="B65" s="90" t="s">
        <v>66</v>
      </c>
      <c r="C65" s="87" t="s">
        <v>310</v>
      </c>
    </row>
    <row r="66" spans="1:3" ht="26.25" customHeight="1" x14ac:dyDescent="0.2">
      <c r="A66" s="94"/>
      <c r="B66" s="90"/>
      <c r="C66" s="87"/>
    </row>
    <row r="67" spans="1:3" ht="32.25" customHeight="1" x14ac:dyDescent="0.2">
      <c r="A67" s="59" t="s">
        <v>131</v>
      </c>
      <c r="B67" s="50"/>
      <c r="C67" s="50"/>
    </row>
    <row r="68" spans="1:3" ht="132.75" customHeight="1" x14ac:dyDescent="0.2">
      <c r="A68" s="419" t="s">
        <v>245</v>
      </c>
      <c r="B68" s="420"/>
      <c r="C68" s="421"/>
    </row>
    <row r="69" spans="1:3" ht="28.5" x14ac:dyDescent="0.2">
      <c r="A69" s="95" t="s">
        <v>139</v>
      </c>
      <c r="B69" s="51" t="s">
        <v>60</v>
      </c>
      <c r="C69" s="51" t="s">
        <v>410</v>
      </c>
    </row>
    <row r="70" spans="1:3" ht="39.75" customHeight="1" x14ac:dyDescent="0.2">
      <c r="A70" s="53" t="s">
        <v>140</v>
      </c>
      <c r="B70" s="52" t="s">
        <v>199</v>
      </c>
      <c r="C70" s="52" t="s">
        <v>249</v>
      </c>
    </row>
    <row r="71" spans="1:3" ht="40.5" customHeight="1" x14ac:dyDescent="0.2">
      <c r="A71" s="53" t="s">
        <v>141</v>
      </c>
      <c r="B71" s="52" t="s">
        <v>200</v>
      </c>
      <c r="C71" s="52" t="s">
        <v>201</v>
      </c>
    </row>
    <row r="72" spans="1:3" ht="141.75" customHeight="1" x14ac:dyDescent="0.2">
      <c r="A72" s="53" t="s">
        <v>142</v>
      </c>
      <c r="B72" s="52" t="s">
        <v>202</v>
      </c>
      <c r="C72" s="52" t="s">
        <v>246</v>
      </c>
    </row>
    <row r="73" spans="1:3" ht="42.75" x14ac:dyDescent="0.2">
      <c r="A73" s="53" t="s">
        <v>143</v>
      </c>
      <c r="B73" s="52" t="s">
        <v>195</v>
      </c>
      <c r="C73" s="52" t="s">
        <v>411</v>
      </c>
    </row>
    <row r="74" spans="1:3" s="32" customFormat="1" ht="30.75" customHeight="1" x14ac:dyDescent="0.2">
      <c r="A74" s="53" t="s">
        <v>186</v>
      </c>
      <c r="B74" s="52" t="s">
        <v>199</v>
      </c>
      <c r="C74" s="52" t="s">
        <v>326</v>
      </c>
    </row>
    <row r="75" spans="1:3" ht="39.75" customHeight="1" x14ac:dyDescent="0.2">
      <c r="A75" s="53" t="s">
        <v>187</v>
      </c>
      <c r="B75" s="52" t="s">
        <v>200</v>
      </c>
      <c r="C75" s="52" t="s">
        <v>324</v>
      </c>
    </row>
    <row r="76" spans="1:3" ht="62.25" customHeight="1" x14ac:dyDescent="0.2">
      <c r="A76" s="53" t="s">
        <v>188</v>
      </c>
      <c r="B76" s="52" t="s">
        <v>203</v>
      </c>
      <c r="C76" s="52" t="s">
        <v>325</v>
      </c>
    </row>
    <row r="77" spans="1:3" ht="30" customHeight="1" x14ac:dyDescent="0.2">
      <c r="A77" s="53" t="s">
        <v>189</v>
      </c>
      <c r="B77" s="52" t="s">
        <v>204</v>
      </c>
      <c r="C77" s="52" t="s">
        <v>412</v>
      </c>
    </row>
    <row r="78" spans="1:3" ht="30" customHeight="1" x14ac:dyDescent="0.2">
      <c r="A78" s="133" t="s">
        <v>293</v>
      </c>
      <c r="B78" s="53" t="s">
        <v>294</v>
      </c>
      <c r="C78" s="53" t="s">
        <v>295</v>
      </c>
    </row>
    <row r="79" spans="1:3" ht="32.25" customHeight="1" x14ac:dyDescent="0.2">
      <c r="A79" s="96"/>
      <c r="B79" s="72"/>
      <c r="C79" s="51"/>
    </row>
    <row r="80" spans="1:3" ht="32.25" customHeight="1" x14ac:dyDescent="0.2">
      <c r="A80" s="59" t="s">
        <v>247</v>
      </c>
      <c r="B80" s="50"/>
      <c r="C80" s="50"/>
    </row>
    <row r="81" spans="1:3" ht="28.5" customHeight="1" x14ac:dyDescent="0.2">
      <c r="A81" s="70" t="s">
        <v>38</v>
      </c>
      <c r="B81" s="55" t="s">
        <v>59</v>
      </c>
      <c r="C81" s="48" t="s">
        <v>250</v>
      </c>
    </row>
    <row r="82" spans="1:3" ht="38.25" customHeight="1" x14ac:dyDescent="0.2">
      <c r="A82" s="49" t="s">
        <v>121</v>
      </c>
      <c r="B82" s="48" t="s">
        <v>227</v>
      </c>
      <c r="C82" s="48" t="s">
        <v>106</v>
      </c>
    </row>
    <row r="83" spans="1:3" ht="42.75" customHeight="1" x14ac:dyDescent="0.2">
      <c r="A83" s="70" t="s">
        <v>144</v>
      </c>
      <c r="B83" s="55" t="s">
        <v>93</v>
      </c>
      <c r="C83" s="255" t="s">
        <v>386</v>
      </c>
    </row>
  </sheetData>
  <mergeCells count="9">
    <mergeCell ref="A68:C68"/>
    <mergeCell ref="A38:C38"/>
    <mergeCell ref="A5:C5"/>
    <mergeCell ref="A17:A20"/>
    <mergeCell ref="B17:B20"/>
    <mergeCell ref="C17:C20"/>
    <mergeCell ref="A24:C24"/>
    <mergeCell ref="A14:A16"/>
    <mergeCell ref="B14:B16"/>
  </mergeCells>
  <hyperlinks>
    <hyperlink ref="C15" r:id="rId1"/>
    <hyperlink ref="C16" r:id="rId2"/>
  </hyperlinks>
  <pageMargins left="0.7" right="0.7" top="0.75" bottom="0.75" header="0.3" footer="0.3"/>
  <pageSetup paperSize="9" scale="65" fitToHeight="0" orientation="portrait" r:id="rId3"/>
  <rowBreaks count="3" manualBreakCount="3">
    <brk id="20" max="2" man="1"/>
    <brk id="35" max="2" man="1"/>
    <brk id="5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topLeftCell="B1" workbookViewId="0">
      <selection activeCell="W11" sqref="W11"/>
    </sheetView>
  </sheetViews>
  <sheetFormatPr defaultRowHeight="14.25" x14ac:dyDescent="0.2"/>
  <cols>
    <col min="3" max="3" width="13.25" customWidth="1"/>
    <col min="6" max="6" width="13.875" customWidth="1"/>
    <col min="7" max="7" width="40" customWidth="1"/>
    <col min="9" max="10" width="0" hidden="1" customWidth="1"/>
    <col min="11" max="11" width="9.75" hidden="1" customWidth="1"/>
    <col min="12" max="15" width="0" hidden="1" customWidth="1"/>
    <col min="16" max="16" width="10.625" bestFit="1" customWidth="1"/>
    <col min="23" max="23" width="10" bestFit="1" customWidth="1"/>
  </cols>
  <sheetData>
    <row r="2" spans="3:28" ht="15" thickBot="1" x14ac:dyDescent="0.25">
      <c r="C2" s="157" t="s">
        <v>301</v>
      </c>
      <c r="P2" s="435" t="s">
        <v>299</v>
      </c>
      <c r="Q2" s="435"/>
      <c r="R2" s="435"/>
      <c r="S2" s="435"/>
      <c r="T2" s="435"/>
      <c r="U2" s="435"/>
      <c r="W2" s="435" t="s">
        <v>300</v>
      </c>
      <c r="X2" s="435"/>
      <c r="Y2" s="435"/>
      <c r="Z2" s="435"/>
      <c r="AA2" s="435"/>
      <c r="AB2" s="435"/>
    </row>
    <row r="3" spans="3:28" ht="15" thickBot="1" x14ac:dyDescent="0.25">
      <c r="I3" t="s">
        <v>32</v>
      </c>
      <c r="K3" t="s">
        <v>33</v>
      </c>
      <c r="L3" t="s">
        <v>205</v>
      </c>
      <c r="M3" t="s">
        <v>35</v>
      </c>
      <c r="N3" t="s">
        <v>34</v>
      </c>
      <c r="P3" s="145" t="s">
        <v>404</v>
      </c>
      <c r="Q3" s="146" t="s">
        <v>405</v>
      </c>
      <c r="R3" s="146" t="s">
        <v>406</v>
      </c>
      <c r="S3" s="146" t="s">
        <v>407</v>
      </c>
      <c r="T3" s="146" t="s">
        <v>408</v>
      </c>
      <c r="U3" s="147" t="s">
        <v>409</v>
      </c>
      <c r="W3" s="145" t="s">
        <v>404</v>
      </c>
      <c r="X3" s="146" t="s">
        <v>405</v>
      </c>
      <c r="Y3" s="146" t="s">
        <v>406</v>
      </c>
      <c r="Z3" s="146" t="s">
        <v>407</v>
      </c>
      <c r="AA3" s="146" t="s">
        <v>408</v>
      </c>
      <c r="AB3" s="147" t="s">
        <v>409</v>
      </c>
    </row>
    <row r="4" spans="3:28" x14ac:dyDescent="0.2">
      <c r="C4" s="145" t="s">
        <v>207</v>
      </c>
      <c r="D4" s="146"/>
      <c r="E4" s="146"/>
      <c r="F4" s="146"/>
      <c r="G4" s="147"/>
      <c r="I4">
        <v>12.8</v>
      </c>
      <c r="K4" s="10">
        <v>12.8</v>
      </c>
      <c r="L4" s="10">
        <v>0</v>
      </c>
      <c r="M4" s="10">
        <v>0</v>
      </c>
      <c r="N4" s="10">
        <v>12.8</v>
      </c>
      <c r="P4" s="263">
        <f>'Main Results and Overview'!O25</f>
        <v>0.10186099999999999</v>
      </c>
      <c r="Q4" s="264">
        <f>P4</f>
        <v>0.10186099999999999</v>
      </c>
      <c r="R4" s="149"/>
      <c r="S4" s="264"/>
      <c r="T4" s="264"/>
      <c r="U4" s="265"/>
      <c r="W4" s="263" t="e">
        <f>#REF!</f>
        <v>#REF!</v>
      </c>
      <c r="X4" s="264" t="e">
        <f>W4</f>
        <v>#REF!</v>
      </c>
      <c r="Y4" s="149"/>
      <c r="Z4" s="264"/>
      <c r="AA4" s="264"/>
      <c r="AB4" s="265"/>
    </row>
    <row r="5" spans="3:28" x14ac:dyDescent="0.2">
      <c r="C5" s="148" t="s">
        <v>208</v>
      </c>
      <c r="D5" s="149"/>
      <c r="E5" s="149"/>
      <c r="F5" s="149"/>
      <c r="G5" s="150"/>
      <c r="I5">
        <v>-120</v>
      </c>
      <c r="K5" s="10">
        <v>12.8</v>
      </c>
      <c r="L5" s="10">
        <v>-1.1999999999999993</v>
      </c>
      <c r="M5" s="10">
        <v>1.1999999999999993</v>
      </c>
      <c r="N5" s="10">
        <v>11.600000000000001</v>
      </c>
      <c r="P5" s="263">
        <f>'Main Results and Overview'!O26/10000</f>
        <v>-3.1986188448070663E-2</v>
      </c>
      <c r="Q5" s="264"/>
      <c r="R5" s="266">
        <f>P5</f>
        <v>-3.1986188448070663E-2</v>
      </c>
      <c r="S5" s="264">
        <f>IF(AND(Q4&lt;0,Q6&gt;0),0,IF(AND(Q4&gt;0,Q6&lt;0),0,IF(ABS(Q4)&lt;ABS(Q6),Q4,Q6)))</f>
        <v>6.9874811551929331E-2</v>
      </c>
      <c r="T5" s="264">
        <f>IF(AND(Q4&gt;0,Q6&gt;0),0,IF(AND(Q4&lt;0,Q6&lt;0),-1*(ABS(R5)),IF(AND(Q4&gt;0,Q6&lt;0),Q6,IF(AND(Q4&lt;0,Q6&gt;0),Q4,0))))</f>
        <v>0</v>
      </c>
      <c r="U5" s="265">
        <f>IF(AND(Q4&lt;0,Q6&lt;0),0,IF(AND(Q4&gt;0,Q6&gt;0),ABS(R5),IF(AND(Q4&gt;0,Q6&lt;0),Q4,IF(AND(Q4&lt;0,Q6&gt;0),Q6))))</f>
        <v>3.1986188448070663E-2</v>
      </c>
      <c r="W5" s="263" t="e">
        <f>#REF!/10000</f>
        <v>#REF!</v>
      </c>
      <c r="X5" s="264"/>
      <c r="Y5" s="266" t="e">
        <f>W5</f>
        <v>#REF!</v>
      </c>
      <c r="Z5" s="264" t="e">
        <f>IF(AND(X4&lt;0,X6&gt;0),0,IF(AND(X4&gt;0,X6&lt;0),0,IF(ABS(X4)&lt;ABS(X6),X4,X6)))</f>
        <v>#REF!</v>
      </c>
      <c r="AA5" s="264" t="e">
        <f>IF(AND(X4&gt;0,X6&gt;0),0,IF(AND(X4&lt;0,X6&lt;0),-1*(ABS(Y5)),IF(AND(X4&gt;0,X6&lt;0),X6,IF(AND(X4&lt;0,X6&gt;0),X4,0))))</f>
        <v>#REF!</v>
      </c>
      <c r="AB5" s="265" t="e">
        <f>IF(AND(X4&lt;0,X6&lt;0),0,IF(AND(X4&gt;0,X6&gt;0),ABS(Y5),IF(AND(X4&gt;0,X6&lt;0),X4,IF(AND(X4&lt;0,X6&gt;0),X6))))</f>
        <v>#REF!</v>
      </c>
    </row>
    <row r="6" spans="3:28" x14ac:dyDescent="0.2">
      <c r="C6" s="148" t="s">
        <v>80</v>
      </c>
      <c r="D6" s="149"/>
      <c r="E6" s="149"/>
      <c r="F6" s="149"/>
      <c r="G6" s="150"/>
      <c r="I6" s="10">
        <v>11.600000000000001</v>
      </c>
      <c r="K6" s="10">
        <v>11.600000000000001</v>
      </c>
      <c r="L6" s="10">
        <v>0</v>
      </c>
      <c r="M6" s="10">
        <v>0</v>
      </c>
      <c r="N6" s="10">
        <v>11.600000000000001</v>
      </c>
      <c r="P6" s="263">
        <f>'Main Results and Overview'!O27</f>
        <v>6.9874811551929331E-2</v>
      </c>
      <c r="Q6" s="264">
        <f>P6</f>
        <v>6.9874811551929331E-2</v>
      </c>
      <c r="R6" s="149"/>
      <c r="S6" s="264"/>
      <c r="T6" s="264"/>
      <c r="U6" s="265"/>
      <c r="W6" s="263" t="e">
        <f>#REF!</f>
        <v>#REF!</v>
      </c>
      <c r="X6" s="264" t="e">
        <f>W6</f>
        <v>#REF!</v>
      </c>
      <c r="Y6" s="149"/>
      <c r="Z6" s="264"/>
      <c r="AA6" s="264"/>
      <c r="AB6" s="265"/>
    </row>
    <row r="7" spans="3:28" x14ac:dyDescent="0.2">
      <c r="C7" s="148" t="s">
        <v>209</v>
      </c>
      <c r="D7" s="149"/>
      <c r="E7" s="149"/>
      <c r="F7" s="149"/>
      <c r="G7" s="150"/>
      <c r="I7">
        <v>-90</v>
      </c>
      <c r="K7" s="10">
        <v>11.600000000000001</v>
      </c>
      <c r="L7" s="10">
        <v>-0.90000000000000036</v>
      </c>
      <c r="M7" s="10">
        <v>0.90000000000000036</v>
      </c>
      <c r="N7" s="10">
        <v>10.700000000000001</v>
      </c>
      <c r="P7" s="263">
        <f>'Main Results and Overview'!O28/10000</f>
        <v>-9.7419606463099093E-3</v>
      </c>
      <c r="Q7" s="264"/>
      <c r="R7" s="266">
        <f>P7</f>
        <v>-9.7419606463099093E-3</v>
      </c>
      <c r="S7" s="264">
        <f>IF(AND(Q6&lt;0,Q8&gt;0),0,IF(AND(Q6&gt;0,Q8&lt;0),0,IF(ABS(Q6)&lt;ABS(Q8),Q6,Q8)))</f>
        <v>6.0132850905619421E-2</v>
      </c>
      <c r="T7" s="264">
        <f>IF(AND(Q6&gt;0,Q8&gt;0),0,IF(AND(Q6&lt;0,Q8&lt;0),-1*(ABS(R7)),IF(AND(Q6&gt;0,Q8&lt;0),Q8,IF(AND(Q6&lt;0,Q8&gt;0),Q6,0))))</f>
        <v>0</v>
      </c>
      <c r="U7" s="265">
        <f>IF(AND(Q6&lt;0,Q8&lt;0),0,IF(AND(Q6&gt;0,Q8&gt;0),ABS(R7),IF(AND(Q6&gt;0,Q8&lt;0),Q6,IF(AND(Q6&lt;0,Q8&gt;0),Q8))))</f>
        <v>9.7419606463099093E-3</v>
      </c>
      <c r="W7" s="263" t="e">
        <f>#REF!/10000</f>
        <v>#REF!</v>
      </c>
      <c r="X7" s="264"/>
      <c r="Y7" s="266" t="e">
        <f>W7</f>
        <v>#REF!</v>
      </c>
      <c r="Z7" s="264" t="e">
        <f>IF(AND(X6&lt;0,X8&gt;0),0,IF(AND(X6&gt;0,X8&lt;0),0,IF(ABS(X6)&lt;ABS(X8),X6,X8)))</f>
        <v>#REF!</v>
      </c>
      <c r="AA7" s="264" t="e">
        <f>IF(AND(X6&gt;0,X8&gt;0),0,IF(AND(X6&lt;0,X8&lt;0),-1*(ABS(Y7)),IF(AND(X6&gt;0,X8&lt;0),X8,IF(AND(X6&lt;0,X8&gt;0),X6,0))))</f>
        <v>#REF!</v>
      </c>
      <c r="AB7" s="265" t="e">
        <f>IF(AND(X6&lt;0,X8&lt;0),0,IF(AND(X6&gt;0,X8&gt;0),ABS(Y7),IF(AND(X6&gt;0,X8&lt;0),X6,IF(AND(X6&lt;0,X8&gt;0),X8))))</f>
        <v>#REF!</v>
      </c>
    </row>
    <row r="8" spans="3:28" x14ac:dyDescent="0.2">
      <c r="C8" s="148" t="s">
        <v>115</v>
      </c>
      <c r="D8" s="149"/>
      <c r="E8" s="149"/>
      <c r="F8" s="149"/>
      <c r="G8" s="150"/>
      <c r="I8" s="10">
        <v>10.700000000000001</v>
      </c>
      <c r="K8" s="10">
        <v>10.700000000000001</v>
      </c>
      <c r="L8" s="10">
        <v>0</v>
      </c>
      <c r="M8" s="10">
        <v>0.90000000000000036</v>
      </c>
      <c r="N8" s="10">
        <v>10.700000000000001</v>
      </c>
      <c r="P8" s="263">
        <f>'Main Results and Overview'!O29</f>
        <v>6.0132850905619421E-2</v>
      </c>
      <c r="Q8" s="264">
        <f>P8</f>
        <v>6.0132850905619421E-2</v>
      </c>
      <c r="R8" s="149"/>
      <c r="S8" s="264"/>
      <c r="T8" s="264"/>
      <c r="U8" s="265"/>
      <c r="W8" s="263" t="e">
        <f>#REF!</f>
        <v>#REF!</v>
      </c>
      <c r="X8" s="264" t="e">
        <f>W8</f>
        <v>#REF!</v>
      </c>
      <c r="Y8" s="149"/>
      <c r="Z8" s="264"/>
      <c r="AA8" s="264"/>
      <c r="AB8" s="265"/>
    </row>
    <row r="9" spans="3:28" x14ac:dyDescent="0.2">
      <c r="C9" s="148" t="s">
        <v>80</v>
      </c>
      <c r="D9" s="149"/>
      <c r="E9" s="149"/>
      <c r="F9" s="149"/>
      <c r="G9" s="150"/>
      <c r="I9" s="10">
        <v>11.600000000000001</v>
      </c>
      <c r="J9" s="10">
        <v>0</v>
      </c>
      <c r="K9" s="10">
        <v>11.600000000000001</v>
      </c>
      <c r="L9" s="10">
        <v>0</v>
      </c>
      <c r="M9" s="10">
        <v>0</v>
      </c>
      <c r="N9" s="10">
        <v>11.600000000000001</v>
      </c>
      <c r="P9" s="263">
        <f>P6</f>
        <v>6.9874811551929331E-2</v>
      </c>
      <c r="Q9" s="264">
        <f>P9</f>
        <v>6.9874811551929331E-2</v>
      </c>
      <c r="R9" s="149"/>
      <c r="S9" s="264"/>
      <c r="T9" s="264"/>
      <c r="U9" s="265"/>
      <c r="W9" s="263" t="e">
        <f>W6</f>
        <v>#REF!</v>
      </c>
      <c r="X9" s="264" t="e">
        <f>W9</f>
        <v>#REF!</v>
      </c>
      <c r="Y9" s="149"/>
      <c r="Z9" s="264"/>
      <c r="AA9" s="264"/>
      <c r="AB9" s="265"/>
    </row>
    <row r="10" spans="3:28" x14ac:dyDescent="0.2">
      <c r="C10" s="148" t="s">
        <v>210</v>
      </c>
      <c r="D10" s="149"/>
      <c r="E10" s="149"/>
      <c r="F10" s="149"/>
      <c r="G10" s="150"/>
      <c r="I10">
        <v>-400</v>
      </c>
      <c r="K10" s="10">
        <v>11.600000000000001</v>
      </c>
      <c r="L10" s="10">
        <v>-4</v>
      </c>
      <c r="M10" s="10">
        <v>4</v>
      </c>
      <c r="N10" s="37">
        <v>7.6000000000000014</v>
      </c>
      <c r="P10" s="263">
        <f>'Main Results and Overview'!O30/10000</f>
        <v>-7.0816729910039261E-2</v>
      </c>
      <c r="Q10" s="264"/>
      <c r="R10" s="266">
        <f>P10</f>
        <v>-7.0816729910039261E-2</v>
      </c>
      <c r="S10" s="264">
        <f>IF(AND(Q9&lt;0,Q11&gt;0),0,IF(AND(Q9&gt;0,Q11&lt;0),0,IF(ABS(Q9)&lt;ABS(Q11),Q9,Q11)))</f>
        <v>0</v>
      </c>
      <c r="T10" s="264">
        <f>IF(AND(Q9&gt;0,Q11&gt;0),0,IF(AND(Q9&lt;0,Q11&lt;0),-1*(ABS(R10)),IF(AND(Q9&gt;0,Q11&lt;0),Q11,IF(AND(Q9&lt;0,Q11&gt;0),Q9,0))))</f>
        <v>-9.4191835810993052E-4</v>
      </c>
      <c r="U10" s="265">
        <f>IF(AND(Q9&lt;0,Q11&lt;0),0,IF(AND(Q9&gt;0,Q11&gt;0),ABS(R10),IF(AND(Q9&gt;0,Q11&lt;0),Q9,IF(AND(Q9&lt;0,Q11&gt;0),Q11))))</f>
        <v>6.9874811551929331E-2</v>
      </c>
      <c r="W10" s="263" t="e">
        <f>#REF!/10000</f>
        <v>#REF!</v>
      </c>
      <c r="X10" s="264"/>
      <c r="Y10" s="266" t="e">
        <f>W10</f>
        <v>#REF!</v>
      </c>
      <c r="Z10" s="264" t="e">
        <f>IF(AND(X9&lt;0,X11&gt;0),0,IF(AND(X9&gt;0,X11&lt;0),0,IF(ABS(X9)&lt;ABS(X11),X9,X11)))</f>
        <v>#REF!</v>
      </c>
      <c r="AA10" s="264" t="e">
        <f>IF(AND(X9&gt;0,X11&gt;0),0,IF(AND(X9&lt;0,X11&lt;0),-1*(ABS(Y10)),IF(AND(X9&gt;0,X11&lt;0),X11,IF(AND(X9&lt;0,X11&gt;0),X9,0))))</f>
        <v>#REF!</v>
      </c>
      <c r="AB10" s="265" t="e">
        <f>IF(AND(X9&lt;0,X11&lt;0),0,IF(AND(X9&gt;0,X11&gt;0),ABS(Y10),IF(AND(X9&gt;0,X11&lt;0),X9,IF(AND(X9&lt;0,X11&gt;0),X11))))</f>
        <v>#REF!</v>
      </c>
    </row>
    <row r="11" spans="3:28" ht="15" thickBot="1" x14ac:dyDescent="0.25">
      <c r="C11" s="155" t="s">
        <v>114</v>
      </c>
      <c r="D11" s="151"/>
      <c r="E11" s="151"/>
      <c r="F11" s="151"/>
      <c r="G11" s="156"/>
      <c r="I11" s="10">
        <v>0</v>
      </c>
      <c r="K11" s="10">
        <v>7.6000000000000014</v>
      </c>
      <c r="L11" s="10">
        <v>-7.6000000000000014</v>
      </c>
      <c r="M11" s="10">
        <v>7.6000000000000014</v>
      </c>
      <c r="N11" s="10">
        <v>0</v>
      </c>
      <c r="P11" s="263">
        <f>'Main Results and Overview'!O31</f>
        <v>-9.4191835810993052E-4</v>
      </c>
      <c r="Q11" s="267">
        <f>P11</f>
        <v>-9.4191835810993052E-4</v>
      </c>
      <c r="R11" s="151"/>
      <c r="S11" s="267"/>
      <c r="T11" s="267"/>
      <c r="U11" s="268"/>
      <c r="W11" s="263" t="e">
        <f>#REF!</f>
        <v>#REF!</v>
      </c>
      <c r="X11" s="267" t="e">
        <f>W11</f>
        <v>#REF!</v>
      </c>
      <c r="Y11" s="151"/>
      <c r="Z11" s="267"/>
      <c r="AA11" s="267"/>
      <c r="AB11" s="268"/>
    </row>
    <row r="12" spans="3:28" x14ac:dyDescent="0.2">
      <c r="K12" s="10"/>
      <c r="L12" s="10"/>
      <c r="M12" s="10"/>
      <c r="N12" s="10"/>
      <c r="R12" s="144"/>
    </row>
    <row r="13" spans="3:28" x14ac:dyDescent="0.2">
      <c r="I13" s="10"/>
      <c r="K13" s="10">
        <v>0</v>
      </c>
      <c r="L13" s="10">
        <v>0</v>
      </c>
      <c r="M13" s="10">
        <v>0</v>
      </c>
      <c r="N13" s="10">
        <v>0</v>
      </c>
      <c r="R13" s="144"/>
    </row>
    <row r="14" spans="3:28" x14ac:dyDescent="0.2">
      <c r="K14" s="10">
        <v>0</v>
      </c>
      <c r="L14" s="10">
        <v>0</v>
      </c>
      <c r="M14" s="10">
        <v>0</v>
      </c>
      <c r="N14" s="10"/>
    </row>
    <row r="15" spans="3:28" x14ac:dyDescent="0.2">
      <c r="C15" s="157" t="s">
        <v>302</v>
      </c>
    </row>
    <row r="16" spans="3:28" ht="15" thickBot="1" x14ac:dyDescent="0.25"/>
    <row r="17" spans="3:7" x14ac:dyDescent="0.2">
      <c r="C17" s="152" t="s">
        <v>99</v>
      </c>
      <c r="F17" s="152" t="s">
        <v>99</v>
      </c>
    </row>
    <row r="18" spans="3:7" x14ac:dyDescent="0.2">
      <c r="C18" s="153" t="s">
        <v>78</v>
      </c>
      <c r="F18" s="153" t="s">
        <v>126</v>
      </c>
    </row>
    <row r="19" spans="3:7" x14ac:dyDescent="0.2">
      <c r="C19" s="153" t="s">
        <v>72</v>
      </c>
      <c r="F19" s="153" t="s">
        <v>73</v>
      </c>
    </row>
    <row r="20" spans="3:7" x14ac:dyDescent="0.2">
      <c r="C20" s="153" t="s">
        <v>73</v>
      </c>
      <c r="F20" s="153" t="s">
        <v>74</v>
      </c>
    </row>
    <row r="21" spans="3:7" x14ac:dyDescent="0.2">
      <c r="C21" s="153" t="s">
        <v>74</v>
      </c>
      <c r="F21" s="153" t="s">
        <v>75</v>
      </c>
    </row>
    <row r="22" spans="3:7" x14ac:dyDescent="0.2">
      <c r="C22" s="153" t="s">
        <v>75</v>
      </c>
      <c r="F22" s="153" t="s">
        <v>76</v>
      </c>
    </row>
    <row r="23" spans="3:7" ht="15" thickBot="1" x14ac:dyDescent="0.25">
      <c r="C23" s="153" t="s">
        <v>76</v>
      </c>
      <c r="F23" s="154">
        <v>1</v>
      </c>
    </row>
    <row r="24" spans="3:7" ht="15" thickBot="1" x14ac:dyDescent="0.25">
      <c r="C24" s="154">
        <v>1</v>
      </c>
    </row>
    <row r="29" spans="3:7" x14ac:dyDescent="0.2">
      <c r="C29" t="s">
        <v>86</v>
      </c>
      <c r="G29" t="s">
        <v>87</v>
      </c>
    </row>
    <row r="30" spans="3:7" x14ac:dyDescent="0.2">
      <c r="C30" t="s">
        <v>88</v>
      </c>
      <c r="G30" t="s">
        <v>89</v>
      </c>
    </row>
    <row r="59" spans="3:10" x14ac:dyDescent="0.2">
      <c r="C59" s="30"/>
      <c r="D59" s="30"/>
      <c r="E59" s="35"/>
      <c r="F59" s="30"/>
      <c r="G59" s="30"/>
      <c r="H59" s="35"/>
      <c r="I59" s="30"/>
      <c r="J59" s="35"/>
    </row>
    <row r="60" spans="3:10" x14ac:dyDescent="0.2">
      <c r="C60" s="30"/>
      <c r="D60" s="30"/>
      <c r="E60" s="35"/>
      <c r="F60" s="30"/>
      <c r="G60" s="30"/>
      <c r="H60" s="35"/>
      <c r="I60" s="30"/>
      <c r="J60" s="35"/>
    </row>
    <row r="61" spans="3:10" x14ac:dyDescent="0.2">
      <c r="C61" s="30"/>
      <c r="D61" s="30"/>
      <c r="E61" s="35"/>
      <c r="F61" s="30"/>
      <c r="G61" s="30"/>
      <c r="H61" s="35"/>
      <c r="I61" s="30"/>
      <c r="J61" s="35"/>
    </row>
    <row r="62" spans="3:10" x14ac:dyDescent="0.2">
      <c r="C62" s="30"/>
      <c r="D62" s="30"/>
      <c r="E62" s="35"/>
      <c r="F62" s="30"/>
      <c r="G62" s="30"/>
      <c r="H62" s="35"/>
      <c r="I62" s="30"/>
      <c r="J62" s="35"/>
    </row>
    <row r="63" spans="3:10" x14ac:dyDescent="0.2">
      <c r="C63" s="30"/>
      <c r="D63" s="30"/>
      <c r="E63" s="35"/>
      <c r="F63" s="30"/>
      <c r="G63" s="30"/>
      <c r="H63" s="35"/>
      <c r="I63" s="30"/>
      <c r="J63" s="35"/>
    </row>
    <row r="64" spans="3:10" x14ac:dyDescent="0.2">
      <c r="C64" s="30"/>
      <c r="D64" s="30"/>
      <c r="E64" s="35"/>
      <c r="F64" s="30"/>
      <c r="G64" s="30"/>
      <c r="H64" s="35"/>
      <c r="I64" s="30"/>
      <c r="J64" s="35"/>
    </row>
    <row r="65" spans="3:10" x14ac:dyDescent="0.2">
      <c r="C65" s="30"/>
      <c r="D65" s="30"/>
      <c r="E65" s="35"/>
      <c r="F65" s="30"/>
      <c r="G65" s="30"/>
      <c r="H65" s="35"/>
      <c r="I65" s="30"/>
      <c r="J65" s="35"/>
    </row>
    <row r="66" spans="3:10" x14ac:dyDescent="0.2">
      <c r="C66" s="30"/>
      <c r="D66" s="30"/>
      <c r="E66" s="35"/>
      <c r="F66" s="30"/>
      <c r="G66" s="30"/>
      <c r="H66" s="35"/>
      <c r="I66" s="30"/>
      <c r="J66" s="35"/>
    </row>
    <row r="67" spans="3:10" x14ac:dyDescent="0.2">
      <c r="C67" s="30"/>
      <c r="D67" s="30"/>
      <c r="E67" s="35"/>
      <c r="F67" s="30"/>
      <c r="G67" s="30"/>
      <c r="H67" s="35"/>
      <c r="I67" s="30"/>
      <c r="J67" s="35"/>
    </row>
    <row r="68" spans="3:10" x14ac:dyDescent="0.2">
      <c r="C68" s="30"/>
      <c r="D68" s="30"/>
      <c r="E68" s="35"/>
      <c r="F68" s="30"/>
      <c r="G68" s="30"/>
      <c r="H68" s="35"/>
      <c r="I68" s="30"/>
      <c r="J68" s="35"/>
    </row>
    <row r="69" spans="3:10" x14ac:dyDescent="0.2">
      <c r="C69" s="30"/>
      <c r="D69" s="30"/>
      <c r="E69" s="35"/>
      <c r="F69" s="30"/>
      <c r="G69" s="30"/>
      <c r="H69" s="35"/>
      <c r="I69" s="30"/>
      <c r="J69" s="35"/>
    </row>
    <row r="70" spans="3:10" x14ac:dyDescent="0.2">
      <c r="C70" s="30"/>
      <c r="D70" s="30"/>
      <c r="E70" s="35"/>
      <c r="F70" s="30"/>
      <c r="G70" s="30"/>
      <c r="H70" s="35"/>
      <c r="I70" s="30"/>
      <c r="J70" s="35"/>
    </row>
    <row r="71" spans="3:10" x14ac:dyDescent="0.2">
      <c r="C71" s="30"/>
      <c r="D71" s="30"/>
      <c r="E71" s="35"/>
      <c r="F71" s="30"/>
      <c r="G71" s="30"/>
      <c r="H71" s="35"/>
      <c r="I71" s="30"/>
      <c r="J71" s="35"/>
    </row>
    <row r="72" spans="3:10" x14ac:dyDescent="0.2">
      <c r="C72" s="30"/>
      <c r="D72" s="30"/>
      <c r="E72" s="35"/>
      <c r="F72" s="30"/>
      <c r="G72" s="30"/>
      <c r="H72" s="35"/>
      <c r="I72" s="30"/>
      <c r="J72" s="35"/>
    </row>
    <row r="73" spans="3:10" x14ac:dyDescent="0.2">
      <c r="C73" s="30"/>
      <c r="D73" s="30"/>
      <c r="E73" s="35"/>
      <c r="F73" s="30"/>
      <c r="G73" s="30"/>
      <c r="H73" s="35"/>
      <c r="I73" s="30"/>
      <c r="J73" s="35"/>
    </row>
    <row r="74" spans="3:10" x14ac:dyDescent="0.2">
      <c r="C74" s="30"/>
      <c r="D74" s="30"/>
      <c r="E74" s="35"/>
      <c r="F74" s="30"/>
      <c r="G74" s="30"/>
      <c r="H74" s="35"/>
      <c r="I74" s="30"/>
      <c r="J74" s="35"/>
    </row>
    <row r="75" spans="3:10" x14ac:dyDescent="0.2">
      <c r="C75" s="30"/>
      <c r="D75" s="30"/>
      <c r="E75" s="35"/>
      <c r="F75" s="30"/>
      <c r="G75" s="30"/>
      <c r="H75" s="35"/>
      <c r="I75" s="30"/>
      <c r="J75" s="35"/>
    </row>
    <row r="76" spans="3:10" x14ac:dyDescent="0.2">
      <c r="C76" s="30"/>
      <c r="D76" s="30"/>
      <c r="E76" s="35"/>
      <c r="F76" s="30"/>
      <c r="G76" s="30"/>
      <c r="H76" s="35"/>
      <c r="I76" s="30"/>
      <c r="J76" s="35"/>
    </row>
    <row r="77" spans="3:10" x14ac:dyDescent="0.2">
      <c r="C77" s="30"/>
      <c r="D77" s="30"/>
      <c r="E77" s="35"/>
      <c r="F77" s="30"/>
      <c r="G77" s="30"/>
      <c r="H77" s="35"/>
      <c r="I77" s="30"/>
      <c r="J77" s="35"/>
    </row>
    <row r="78" spans="3:10" x14ac:dyDescent="0.2">
      <c r="C78" s="30"/>
      <c r="D78" s="30"/>
      <c r="E78" s="35"/>
      <c r="F78" s="30"/>
      <c r="G78" s="30"/>
      <c r="H78" s="35"/>
      <c r="I78" s="30"/>
      <c r="J78" s="35"/>
    </row>
    <row r="79" spans="3:10" x14ac:dyDescent="0.2">
      <c r="C79" s="30"/>
      <c r="D79" s="30"/>
      <c r="E79" s="35"/>
      <c r="F79" s="30"/>
      <c r="G79" s="30"/>
      <c r="H79" s="35"/>
      <c r="I79" s="30"/>
      <c r="J79" s="35"/>
    </row>
    <row r="80" spans="3:10" x14ac:dyDescent="0.2">
      <c r="C80" s="30"/>
      <c r="D80" s="30"/>
      <c r="E80" s="35"/>
      <c r="F80" s="30"/>
      <c r="G80" s="30"/>
      <c r="H80" s="35"/>
      <c r="I80" s="30"/>
      <c r="J80" s="35"/>
    </row>
    <row r="81" spans="3:10" x14ac:dyDescent="0.2">
      <c r="C81" s="30"/>
      <c r="D81" s="30"/>
      <c r="E81" s="35"/>
      <c r="F81" s="30"/>
      <c r="G81" s="30"/>
      <c r="H81" s="35"/>
      <c r="I81" s="30"/>
      <c r="J81" s="35"/>
    </row>
    <row r="82" spans="3:10" x14ac:dyDescent="0.2">
      <c r="C82" s="30"/>
      <c r="D82" s="30"/>
      <c r="E82" s="36"/>
      <c r="F82" s="30"/>
      <c r="G82" s="30"/>
      <c r="H82" s="30"/>
      <c r="I82" s="30"/>
      <c r="J82" s="30"/>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2014-10-17T12:17:55Z</dcterms:created>
  <dcterms:modified xsi:type="dcterms:W3CDTF">2014-10-24T11:16:20Z</dcterms:modified>
</cp:coreProperties>
</file>