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15" yWindow="180" windowWidth="12060" windowHeight="3090" tabRatio="767" activeTab="3"/>
  </bookViews>
  <sheets>
    <sheet name="Readme - Introduction" sheetId="11" r:id="rId1"/>
    <sheet name="Main Results and Overview" sheetId="1" r:id="rId2"/>
    <sheet name="Detailed AQR Results" sheetId="6" r:id="rId3"/>
    <sheet name="Definitions &amp; Explanations" sheetId="7" r:id="rId4"/>
    <sheet name="Drop Downs" sheetId="2" state="hidden" r:id="rId5"/>
  </sheets>
  <externalReferences>
    <externalReference r:id="rId6"/>
  </externalReferences>
  <definedNames>
    <definedName name="dropdown1">'Drop Downs'!$C$17:$C$24</definedName>
    <definedName name="dropdown2" localSheetId="0">'[1]Drop Downs'!$F$17:$F$23</definedName>
    <definedName name="dropdown2">'Drop Downs'!$F$17:$F$23</definedName>
    <definedName name="dropdown3">'Drop Downs'!$F$17:$F$22</definedName>
    <definedName name="dropdown5">'Drop Downs'!$C$29:$C$30</definedName>
    <definedName name="dropdown6">'Drop Downs'!$G$29:$G$30</definedName>
    <definedName name="_xlnm.Print_Area" localSheetId="3">'Definitions &amp; Explanations'!$A$1:$C$77</definedName>
    <definedName name="_xlnm.Print_Area" localSheetId="2">'Detailed AQR Results'!$B$2:$U$140</definedName>
    <definedName name="_xlnm.Print_Area" localSheetId="1">'Main Results and Overview'!$C$2:$P$71</definedName>
    <definedName name="_xlnm.Print_Area" localSheetId="0">'Readme - Introduction'!$A$1:$D$59</definedName>
    <definedName name="_xlnm.Print_Titles" localSheetId="3">'Definitions &amp; Explanations'!$3:$3</definedName>
  </definedNames>
  <calcPr calcId="145621"/>
</workbook>
</file>

<file path=xl/calcChain.xml><?xml version="1.0" encoding="utf-8"?>
<calcChain xmlns="http://schemas.openxmlformats.org/spreadsheetml/2006/main">
  <c r="K68" i="6" l="1"/>
  <c r="R33" i="6"/>
  <c r="Q33" i="6"/>
  <c r="P14" i="1"/>
  <c r="O25" i="1"/>
  <c r="P4" i="2"/>
  <c r="Q4" i="2"/>
  <c r="K37" i="6"/>
  <c r="W10" i="2"/>
  <c r="Y10" i="2"/>
  <c r="W7" i="2"/>
  <c r="Y7" i="2"/>
  <c r="P10" i="2"/>
  <c r="R10" i="2"/>
  <c r="P7" i="2"/>
  <c r="R7" i="2"/>
  <c r="P5" i="2"/>
  <c r="R5" i="2"/>
  <c r="Q96" i="6"/>
  <c r="Q95" i="6"/>
  <c r="Q93" i="6"/>
  <c r="Q91" i="6"/>
  <c r="Q90" i="6"/>
  <c r="Q89" i="6"/>
  <c r="Q88" i="6"/>
  <c r="Q118" i="6"/>
  <c r="Q117" i="6"/>
  <c r="Q116" i="6"/>
  <c r="Q115" i="6"/>
  <c r="Q114" i="6"/>
  <c r="Q112" i="6"/>
  <c r="Q111" i="6"/>
  <c r="Q110" i="6"/>
  <c r="R37" i="6"/>
  <c r="Q37" i="6"/>
  <c r="R38" i="6"/>
  <c r="Q38" i="6"/>
  <c r="K53" i="6"/>
  <c r="M25" i="6"/>
  <c r="K25" i="6"/>
  <c r="R32" i="6"/>
  <c r="Q32" i="6"/>
  <c r="R31" i="6"/>
  <c r="Q31" i="6"/>
  <c r="R30" i="6"/>
  <c r="Q30" i="6"/>
  <c r="R29" i="6"/>
  <c r="Q29" i="6"/>
  <c r="R28" i="6"/>
  <c r="Q28" i="6"/>
  <c r="R27" i="6"/>
  <c r="Q27" i="6"/>
  <c r="R26" i="6"/>
  <c r="Q26" i="6"/>
  <c r="P38" i="1"/>
  <c r="O38" i="1"/>
  <c r="R46" i="6"/>
  <c r="Q46" i="6"/>
  <c r="R45" i="6"/>
  <c r="Q45" i="6"/>
  <c r="R44" i="6"/>
  <c r="Q44" i="6"/>
  <c r="R43" i="6"/>
  <c r="Q43" i="6"/>
  <c r="R42" i="6"/>
  <c r="Q42" i="6"/>
  <c r="R41" i="6"/>
  <c r="Q41" i="6"/>
  <c r="R40" i="6"/>
  <c r="Q40" i="6"/>
  <c r="J130" i="6"/>
  <c r="O46" i="6"/>
  <c r="O45" i="6"/>
  <c r="O44" i="6"/>
  <c r="O43" i="6"/>
  <c r="O42" i="6"/>
  <c r="O41" i="6"/>
  <c r="O40" i="6"/>
  <c r="O38" i="6"/>
  <c r="O37" i="6"/>
  <c r="K54" i="6"/>
  <c r="K55" i="6"/>
  <c r="K56" i="6"/>
  <c r="K57" i="6"/>
  <c r="K58" i="6"/>
  <c r="K59" i="6"/>
  <c r="K60" i="6"/>
  <c r="K52" i="6"/>
  <c r="Q113" i="6"/>
  <c r="O28" i="6"/>
  <c r="M46" i="6"/>
  <c r="M45" i="6"/>
  <c r="M44" i="6"/>
  <c r="M43" i="6"/>
  <c r="M42" i="6"/>
  <c r="M41" i="6"/>
  <c r="M40" i="6"/>
  <c r="M37" i="6"/>
  <c r="K46" i="6"/>
  <c r="K45" i="6"/>
  <c r="K44" i="6"/>
  <c r="K43" i="6"/>
  <c r="K42" i="6"/>
  <c r="K41" i="6"/>
  <c r="K40" i="6"/>
  <c r="K38" i="6"/>
  <c r="O32" i="6"/>
  <c r="O31" i="6"/>
  <c r="O30" i="6"/>
  <c r="O29" i="6"/>
  <c r="O33" i="6"/>
  <c r="O27" i="6"/>
  <c r="O26" i="6"/>
  <c r="M33" i="6"/>
  <c r="M32" i="6"/>
  <c r="M30" i="6"/>
  <c r="M27" i="6"/>
  <c r="M26" i="6"/>
  <c r="K33" i="6"/>
  <c r="K32" i="6"/>
  <c r="K30" i="6"/>
  <c r="K27" i="6"/>
  <c r="K26" i="6"/>
  <c r="W5" i="2"/>
  <c r="Y5" i="2"/>
  <c r="M28" i="6"/>
  <c r="O25" i="6"/>
  <c r="K28" i="6"/>
  <c r="R25" i="6"/>
  <c r="Q25" i="6"/>
  <c r="W4" i="2"/>
  <c r="X4" i="2"/>
  <c r="W8" i="2"/>
  <c r="X8" i="2"/>
  <c r="W6" i="2"/>
  <c r="W11" i="2"/>
  <c r="X11" i="2"/>
  <c r="X6" i="2"/>
  <c r="W9" i="2"/>
  <c r="X9" i="2"/>
  <c r="AB7" i="2"/>
  <c r="Z7" i="2"/>
  <c r="AA7" i="2"/>
  <c r="AA5" i="2"/>
  <c r="Z5" i="2"/>
  <c r="AB5" i="2"/>
  <c r="AB10" i="2"/>
  <c r="AA10" i="2"/>
  <c r="Z10" i="2"/>
  <c r="O27" i="1"/>
  <c r="P6" i="2"/>
  <c r="P9" i="2"/>
  <c r="Q9" i="2"/>
  <c r="O31" i="1"/>
  <c r="P11" i="2"/>
  <c r="Q11" i="2"/>
  <c r="O29" i="1"/>
  <c r="P8" i="2"/>
  <c r="Q8" i="2"/>
  <c r="M64" i="6"/>
  <c r="J133" i="6"/>
  <c r="J135" i="6"/>
  <c r="S10" i="2"/>
  <c r="T10" i="2"/>
  <c r="U10" i="2"/>
  <c r="Q6" i="2"/>
  <c r="U7" i="2"/>
  <c r="S7" i="2"/>
  <c r="T5" i="2"/>
  <c r="T7" i="2"/>
  <c r="U5" i="2"/>
  <c r="S5" i="2"/>
</calcChain>
</file>

<file path=xl/sharedStrings.xml><?xml version="1.0" encoding="utf-8"?>
<sst xmlns="http://schemas.openxmlformats.org/spreadsheetml/2006/main" count="612" uniqueCount="425">
  <si>
    <t>NAME OF THE ENTITY</t>
  </si>
  <si>
    <t>A1</t>
  </si>
  <si>
    <t>A2</t>
  </si>
  <si>
    <t>A3</t>
  </si>
  <si>
    <t>A5</t>
  </si>
  <si>
    <t>Total credit exposure</t>
  </si>
  <si>
    <t>A6</t>
  </si>
  <si>
    <t>A7</t>
  </si>
  <si>
    <t>Institutions</t>
  </si>
  <si>
    <t>Retail</t>
  </si>
  <si>
    <t>Corporates</t>
  </si>
  <si>
    <t>Securitisations</t>
  </si>
  <si>
    <t>Other Assets</t>
  </si>
  <si>
    <t>Units of Measurement</t>
  </si>
  <si>
    <t>%</t>
  </si>
  <si>
    <t>Basis Points</t>
  </si>
  <si>
    <t>Asset class breakdown</t>
  </si>
  <si>
    <t>AQR breakdown</t>
  </si>
  <si>
    <t>D1</t>
  </si>
  <si>
    <t>D2</t>
  </si>
  <si>
    <t>D3</t>
  </si>
  <si>
    <t>D4</t>
  </si>
  <si>
    <t>D5</t>
  </si>
  <si>
    <t>D6</t>
  </si>
  <si>
    <t>D7</t>
  </si>
  <si>
    <t>D8</t>
  </si>
  <si>
    <t>D9</t>
  </si>
  <si>
    <t>D .A</t>
  </si>
  <si>
    <t>D .B</t>
  </si>
  <si>
    <t>D .C</t>
  </si>
  <si>
    <t>CVA</t>
  </si>
  <si>
    <t>Bonds</t>
  </si>
  <si>
    <t>orig series</t>
  </si>
  <si>
    <t>cum CET1</t>
  </si>
  <si>
    <t>blue bar</t>
  </si>
  <si>
    <t>red bar</t>
  </si>
  <si>
    <t>E1</t>
  </si>
  <si>
    <t>E2</t>
  </si>
  <si>
    <t>F1</t>
  </si>
  <si>
    <t>Non-performing exposures ratio</t>
  </si>
  <si>
    <t>Level 3 instruments on total assets</t>
  </si>
  <si>
    <t>B1</t>
  </si>
  <si>
    <t>B2</t>
  </si>
  <si>
    <t>B3</t>
  </si>
  <si>
    <t xml:space="preserve">B4 </t>
  </si>
  <si>
    <t>B5</t>
  </si>
  <si>
    <t>B6</t>
  </si>
  <si>
    <t>B7</t>
  </si>
  <si>
    <t>A4</t>
  </si>
  <si>
    <t>A8</t>
  </si>
  <si>
    <t>A9</t>
  </si>
  <si>
    <t>A10</t>
  </si>
  <si>
    <t>Portfolio selection</t>
  </si>
  <si>
    <t>Fair Value review</t>
  </si>
  <si>
    <t>Non derivative exposures review</t>
  </si>
  <si>
    <t>D .D</t>
  </si>
  <si>
    <t>D .E</t>
  </si>
  <si>
    <t>D .F</t>
  </si>
  <si>
    <t>Asset quality indicators</t>
  </si>
  <si>
    <t>Basis Points Change</t>
  </si>
  <si>
    <t>B9</t>
  </si>
  <si>
    <t>D. Matrix Breakdown of AQR Result (B2)</t>
  </si>
  <si>
    <t>Adjustment to provisions due 
to collective provisioning review</t>
  </si>
  <si>
    <t>Net total impact of AQR results on CET1</t>
  </si>
  <si>
    <t>Sovereigns and Supranational non-governmental organisation</t>
  </si>
  <si>
    <t xml:space="preserve">  thereof Residential Real Estate (RRE)</t>
  </si>
  <si>
    <t xml:space="preserve">  thereof SME</t>
  </si>
  <si>
    <t xml:space="preserve">  thereof Other Retail</t>
  </si>
  <si>
    <t>Portfolio selected</t>
  </si>
  <si>
    <t>&gt;0%  &lt;=20%</t>
  </si>
  <si>
    <t>&gt;20%  &lt;=40%</t>
  </si>
  <si>
    <t>&gt;40%  &lt;=60%</t>
  </si>
  <si>
    <t>&gt;60%  &lt;=80%</t>
  </si>
  <si>
    <t>&gt;80%  &lt;=100%</t>
  </si>
  <si>
    <t>Mill. EUR</t>
  </si>
  <si>
    <t>0%</t>
  </si>
  <si>
    <t>D .H</t>
  </si>
  <si>
    <t xml:space="preserve"> AQR adjusted CET1 Ratio </t>
  </si>
  <si>
    <t>Repayment of CET1 capital, buybacks (-)</t>
  </si>
  <si>
    <t xml:space="preserve">Capital Shortfall </t>
  </si>
  <si>
    <t>B10</t>
  </si>
  <si>
    <t>B11</t>
  </si>
  <si>
    <t>B8</t>
  </si>
  <si>
    <t>Exposures in the BB selected</t>
  </si>
  <si>
    <t>Exposures in the TB selected</t>
  </si>
  <si>
    <t>No FV exposures selected in the BB</t>
  </si>
  <si>
    <t>No FV exposures selected in the TB</t>
  </si>
  <si>
    <t>Equity (Investment in PE and Participations)</t>
  </si>
  <si>
    <t xml:space="preserve">A1 </t>
  </si>
  <si>
    <t>Adjustments on CET1 before offsetting impact</t>
  </si>
  <si>
    <t xml:space="preserve">AQR adjusted Leverage Ratio </t>
  </si>
  <si>
    <t xml:space="preserve">A2 </t>
  </si>
  <si>
    <t>Reference</t>
  </si>
  <si>
    <t>Name</t>
  </si>
  <si>
    <t>B1=A6</t>
  </si>
  <si>
    <t>Raising of capital instruments eligible as CET1 capital (+)</t>
  </si>
  <si>
    <t>Not relevant</t>
  </si>
  <si>
    <t>D10</t>
  </si>
  <si>
    <t>This is the sum of all AQR results impacting (from an accounting or prudential perspective) the CET1 ratio. The split into its components is provided in the sheet "Detailed AQR Results". In basis points, marginal effect.</t>
  </si>
  <si>
    <t xml:space="preserve">to threshold of 8% for AQR adjusted CET1 Ratio </t>
  </si>
  <si>
    <t>Adjustments on CET1 
before offsetting impact</t>
  </si>
  <si>
    <t>D. Matrix Breakdown of AQR Result</t>
  </si>
  <si>
    <t>Gross amount of the aggregated adjustments disclosed in D.C - D.E before the offsetting impact of risk protection and tax (negative numbers).</t>
  </si>
  <si>
    <t>Adjustments to the leverage ratio based on all quantitative AQR adjustments affecting its components</t>
  </si>
  <si>
    <t>with a trigger at or above 5.5% and below 6%</t>
  </si>
  <si>
    <t>with a trigger at or above 6% and below 7%</t>
  </si>
  <si>
    <t>with a trigger at or above 7%</t>
  </si>
  <si>
    <t>Impact on CET1 before any offsetting impact</t>
  </si>
  <si>
    <t>Coverage ratio for non-performing exposure</t>
  </si>
  <si>
    <t>Net issuance of Additional Tier 1 Instruments</t>
  </si>
  <si>
    <t>D.G</t>
  </si>
  <si>
    <t>Adjusted CET1 Ratio after Adverse Scenario</t>
  </si>
  <si>
    <t>Adjusted CET1 Ratio after Baseline Scenario</t>
  </si>
  <si>
    <t>to threshold of 8% in Baseline Scenario</t>
  </si>
  <si>
    <t>A11</t>
  </si>
  <si>
    <t>Conversion to CET1 of existing hybrid instruments (+)</t>
  </si>
  <si>
    <t>Based on EBA simplified definition</t>
  </si>
  <si>
    <r>
      <rPr>
        <b/>
        <sz val="11"/>
        <color indexed="8"/>
        <rFont val="Arial"/>
        <family val="2"/>
      </rPr>
      <t xml:space="preserve">AQR-adjusted NPE Level </t>
    </r>
    <r>
      <rPr>
        <sz val="11"/>
        <color theme="1"/>
        <rFont val="Arial"/>
        <family val="2"/>
        <scheme val="minor"/>
      </rPr>
      <t xml:space="preserve">
</t>
    </r>
  </si>
  <si>
    <t>F2</t>
  </si>
  <si>
    <t>Changes due to the
projection of findings</t>
  </si>
  <si>
    <t>Net Issuance of Additional Tier 1 Instruments with a trigger at or above 5.5% and below 6%</t>
  </si>
  <si>
    <t>Net Issuance of Additional Tier 1 Instruments with a trigger at or above 6% and below 7%</t>
  </si>
  <si>
    <t>Net Issuance of Additional Tier 1 Instruments with a trigger at or above 7%</t>
  </si>
  <si>
    <t>&lt;=20%</t>
  </si>
  <si>
    <t>% of RWA selected 
in Phase 1</t>
  </si>
  <si>
    <t>Loans</t>
  </si>
  <si>
    <t>A12</t>
  </si>
  <si>
    <t>Core Tier one ratio</t>
  </si>
  <si>
    <t>E. Matrix Breakdown of Asset Quality Indicators</t>
  </si>
  <si>
    <t>E3</t>
  </si>
  <si>
    <t>E4</t>
  </si>
  <si>
    <t>E5</t>
  </si>
  <si>
    <t>E6</t>
  </si>
  <si>
    <t>E7</t>
  </si>
  <si>
    <t>E8</t>
  </si>
  <si>
    <t>E9</t>
  </si>
  <si>
    <t>E .A</t>
  </si>
  <si>
    <t>E .B</t>
  </si>
  <si>
    <t>E .C</t>
  </si>
  <si>
    <t>E .D</t>
  </si>
  <si>
    <t>E .E</t>
  </si>
  <si>
    <t xml:space="preserve">F3 </t>
  </si>
  <si>
    <t>For information purposes only</t>
  </si>
  <si>
    <t>E10</t>
  </si>
  <si>
    <t>E11</t>
  </si>
  <si>
    <t>E12</t>
  </si>
  <si>
    <t>E13</t>
  </si>
  <si>
    <t>E14</t>
  </si>
  <si>
    <t>E15</t>
  </si>
  <si>
    <t>E16</t>
  </si>
  <si>
    <t>E17</t>
  </si>
  <si>
    <t>E18</t>
  </si>
  <si>
    <t>F3 = F1 + F2</t>
  </si>
  <si>
    <t>Changes due to the collective provisioning review
on non-performing exposures</t>
  </si>
  <si>
    <t>C1</t>
  </si>
  <si>
    <t>C2</t>
  </si>
  <si>
    <t>C3</t>
  </si>
  <si>
    <t>C4</t>
  </si>
  <si>
    <t>C5</t>
  </si>
  <si>
    <t>C6</t>
  </si>
  <si>
    <t>C7</t>
  </si>
  <si>
    <t xml:space="preserve">Changes to CET1 due to repayment or reduction of CET1 (i.e. buybacks). </t>
  </si>
  <si>
    <t>D11</t>
  </si>
  <si>
    <t>D12</t>
  </si>
  <si>
    <t>D13</t>
  </si>
  <si>
    <t>D14</t>
  </si>
  <si>
    <t>D15</t>
  </si>
  <si>
    <t>D16</t>
  </si>
  <si>
    <t>D17</t>
  </si>
  <si>
    <t>D18</t>
  </si>
  <si>
    <t>D19</t>
  </si>
  <si>
    <t>D20</t>
  </si>
  <si>
    <t>D21</t>
  </si>
  <si>
    <t>D22</t>
  </si>
  <si>
    <t>D23</t>
  </si>
  <si>
    <t>Fines/Litigation costs</t>
  </si>
  <si>
    <t>Adjustments to provisions 
on sampled files</t>
  </si>
  <si>
    <t>F1 = A9</t>
  </si>
  <si>
    <t xml:space="preserve">Derivatives Model Review </t>
  </si>
  <si>
    <t>Total Assets (based on prudential scope of consolidation)</t>
  </si>
  <si>
    <t>E .F</t>
  </si>
  <si>
    <t>E .G</t>
  </si>
  <si>
    <t>E .H</t>
  </si>
  <si>
    <t>E .I</t>
  </si>
  <si>
    <t>Portfolio size
Carrying Amount</t>
  </si>
  <si>
    <t>Total credit risk weighted assets including off balance sheet items.</t>
  </si>
  <si>
    <t>Amount of adjustments to specific provisions based on the projection of findings of the credit file review to the wider portfolio (negative numbers).</t>
  </si>
  <si>
    <t>This breakdown is omitted where the overall AQR impact (B2) is less than 10 basis points CET1 and single rows are omitted where they have an impact of less than 1 basis point CET1. 
Note this adjustment is already reflected in the asset class break down of D1 to D9 and displayed here only on a more granular level.</t>
  </si>
  <si>
    <t>D .I</t>
  </si>
  <si>
    <t>Adjustments to fair value assets in the banking  and trading book</t>
  </si>
  <si>
    <t>Split of the aggregated adjustment from the fair value review, excluding the adjustment to CVA (D11)</t>
  </si>
  <si>
    <t>Changes due to the single credit file review</t>
  </si>
  <si>
    <t>Changes due to the projection of findings</t>
  </si>
  <si>
    <t>Exposure re-classified from performing to non-performing according to the projection of findings.</t>
  </si>
  <si>
    <t>AQR - adjusted NPE level</t>
  </si>
  <si>
    <t>Changes due to the collective provisioning review on non-performing exposures</t>
  </si>
  <si>
    <t>AQR - adjusted 
ratio of provisions on NPE to NPE</t>
  </si>
  <si>
    <t>diff</t>
  </si>
  <si>
    <t>Portfolio size - Level 3 Carrying Amount</t>
  </si>
  <si>
    <t>Aggregated adjustments due to the outcome of the AQR</t>
  </si>
  <si>
    <t>ECB PUBLIC</t>
  </si>
  <si>
    <t>Additional information on portfolios with largest adjustments accounting for (at least) 30% of total banking book AQR adjustment:</t>
  </si>
  <si>
    <t>2. Detailed AQR Results</t>
  </si>
  <si>
    <t>3. Definitions and Explanations</t>
  </si>
  <si>
    <t>A</t>
  </si>
  <si>
    <t>Main Results and Overview</t>
  </si>
  <si>
    <t>Total exposure measure according to Article 429 CRR
"Leverage exposure"</t>
  </si>
  <si>
    <t xml:space="preserve">Core Tier 1 Ratio (where available)
according to EBA definition </t>
  </si>
  <si>
    <t>B</t>
  </si>
  <si>
    <t>MAIN RESULTS OF THE COMPREHENSIVE ASSESSMENT (CA)</t>
  </si>
  <si>
    <t>AQR adjusted CET1 Ratio
B3 = B1 + B2</t>
  </si>
  <si>
    <r>
      <t xml:space="preserve">Aggregated adjustments due to the outcome of the </t>
    </r>
    <r>
      <rPr>
        <sz val="11"/>
        <color indexed="8"/>
        <rFont val="Calibri"/>
        <family val="2"/>
      </rPr>
      <t>AQR</t>
    </r>
  </si>
  <si>
    <t>Adjusted CET1 Ratio after Adverse Scenario
B7 = B3 + B6</t>
  </si>
  <si>
    <t>C</t>
  </si>
  <si>
    <t>Raising of capital instruments eligible as CET1 capital</t>
  </si>
  <si>
    <t>Repayment of CET1 capital, buybacks</t>
  </si>
  <si>
    <t>Asset class</t>
  </si>
  <si>
    <t>Million EUR</t>
  </si>
  <si>
    <t xml:space="preserve">B7 = B5 + B6
Note that this is an estimate of the outcome of an adverse hypothetical scenario and refers to a future point in time. It should not be confused with the bank's forecast or multi-year plan. </t>
  </si>
  <si>
    <t xml:space="preserve">Adjustments resulting from CVA challenger model.
CVA see Article 383 CRR
CVA, calculated as the market loss-given-default multiplied by the sum of expected losses at each point in time. The expected loss at each point in time i is calculated as the product of the PD factor at that point in time and the Exposure factor at that point in time </t>
  </si>
  <si>
    <t xml:space="preserve">F. LEVERAGE RATIO IMPACT OF THE COMPREHENSIVE ASSESSMENT </t>
  </si>
  <si>
    <t>F. LEVERAGE RATIO IMPACT OF THE COMPREHENSIVE ASSESSMENT</t>
  </si>
  <si>
    <t>Exposure re-classified from performing to non-performing according to the CFR classification review.</t>
  </si>
  <si>
    <t>See A9 above</t>
  </si>
  <si>
    <t>Definition or further explanation</t>
  </si>
  <si>
    <t>Asset class is an aggregated of the AQR sub-asset classes Project finance, Shipping, Aviation, Commercial real estate (CRE), Other real estate, Large corporates (non  real estate) and Large SME (non  real estate)</t>
  </si>
  <si>
    <t>D .G</t>
  </si>
  <si>
    <t>Issuance of CET1 Instruments</t>
  </si>
  <si>
    <t>Common Equity Tier 1 Capital</t>
  </si>
  <si>
    <t>Total risk exposure</t>
  </si>
  <si>
    <t>CET1 ratio</t>
  </si>
  <si>
    <t>Tier 1 Ratio</t>
  </si>
  <si>
    <t>B. MAIN RESULTS OF THE COMPREHENSIVE ASSESSMENT (CA)</t>
  </si>
  <si>
    <t xml:space="preserve">Shortfall to threshold of 8% for AQR adjusted CET1 Ratio </t>
  </si>
  <si>
    <t>Shortfall to threshold of 8% in Baseline Scenario</t>
  </si>
  <si>
    <t>Shortfall to threshold of 5.5% in Adverse Scenario</t>
  </si>
  <si>
    <t>Aggregated Capital Shortfall of the Comprehensive Assessment</t>
  </si>
  <si>
    <t xml:space="preserve">CET1 Ratio </t>
  </si>
  <si>
    <t>Please refer to Definitions and Explanations sheet</t>
  </si>
  <si>
    <t>Offsetting impact due to risk protection</t>
  </si>
  <si>
    <t>Gross impact on capital</t>
  </si>
  <si>
    <t>Geography</t>
  </si>
  <si>
    <t>Asset Class</t>
  </si>
  <si>
    <t>Basis points</t>
  </si>
  <si>
    <t>% selected in Phase 1</t>
  </si>
  <si>
    <t>Net total impact of AQR results on CET1 ratio</t>
  </si>
  <si>
    <t xml:space="preserve">Aggregated estimated impact of asset protection schemes (e.g. portfolio guarantees) and insurance effects that may apply toapplicable portfolios (positive number). </t>
  </si>
  <si>
    <t>to threshold of 5.5% in Adverse Scenario</t>
  </si>
  <si>
    <t>C. Memorandum Items</t>
  </si>
  <si>
    <t>Offsetting tax impact</t>
  </si>
  <si>
    <t>The offsetting tax impact includes the assumed creation of DTAs, which accounts for limitations imposed by accounting rules. Appropriate CRRIV DTA deductions are made for any tax offsets.</t>
  </si>
  <si>
    <t>E.J</t>
  </si>
  <si>
    <t>Coverage ratio for exposures newly classified as NPE during the AQR</t>
  </si>
  <si>
    <t>Additional provisions specified for exposure newly classified as non-performing during the AQR</t>
  </si>
  <si>
    <r>
      <t xml:space="preserve">Aggregated adjustments to Leverage Ratio due to the outcome of the </t>
    </r>
    <r>
      <rPr>
        <b/>
        <sz val="11"/>
        <color indexed="8"/>
        <rFont val="Calibri"/>
        <family val="2"/>
      </rPr>
      <t>AQR</t>
    </r>
  </si>
  <si>
    <t>F2 = (D20+D21+D22)/A5</t>
  </si>
  <si>
    <t>Tier 1 Ratio (where available)
according to CRD3 definition, as of 31.12.2013 as reported by the bank</t>
  </si>
  <si>
    <t>Static Graph Data</t>
  </si>
  <si>
    <t>Dynamic Graph Data</t>
  </si>
  <si>
    <t>Graph Data</t>
  </si>
  <si>
    <t>Drop Downs</t>
  </si>
  <si>
    <r>
      <t xml:space="preserve">Basis Points </t>
    </r>
    <r>
      <rPr>
        <vertAlign val="superscript"/>
        <sz val="8"/>
        <color indexed="8"/>
        <rFont val="Arial"/>
        <family val="2"/>
      </rPr>
      <t>1</t>
    </r>
  </si>
  <si>
    <t>Information reported only for portfolios subject to detailed review in AQR</t>
  </si>
  <si>
    <t>Net amount of the aggregated CET1 adjustment based on the AQR after offsetting impact of risk protection and tax (negative number). Sums the impact from D20, D21, D22, and incorporates the effect of changing RWA.</t>
  </si>
  <si>
    <t>Impact on Common Equity Tier 1
Million EUR</t>
  </si>
  <si>
    <t>Impact on Additional Tier 1
Million EUR</t>
  </si>
  <si>
    <t>Portfolio selected
in Phase 1</t>
  </si>
  <si>
    <t>Impact on CET1 capital
before any offsetting
impact</t>
  </si>
  <si>
    <t>Adjustment to provisions 
due to collective 
provisioning review</t>
  </si>
  <si>
    <t>Sovereigns and Supranational non-governmental organisations</t>
  </si>
  <si>
    <t>Leverage ratio</t>
  </si>
  <si>
    <t>Changes due to the credit file review</t>
  </si>
  <si>
    <t>Changes due to the
credit file review</t>
  </si>
  <si>
    <t>Indication of the fraction of the overall RWA per asset class that was selected in Phase 1 of the AQR. This follows a "bucketing approach" rather than disclosing the precise figures. Buckets are defined as follows: 
"Not relevant" ; 0%; &lt; 20% ; 20-40% ; 40-60% ; 60-80% ; 80-100% ; 100%</t>
  </si>
  <si>
    <t>Unadjusted Basel II figure as of 31.12.2013 as reported by the bank</t>
  </si>
  <si>
    <t>Amount of adjustments to provisions based on the projection of findings of the credit file review to the wider portfolio.</t>
  </si>
  <si>
    <t>Amount of adjustments to collective provisions as determined based on the challenger model in cases where the bank’s collective provisioning model is found to be out of line with the standards expressed in the AQR Manual.</t>
  </si>
  <si>
    <t xml:space="preserve">Amount of adjustments to provisions based on single credit file review. </t>
  </si>
  <si>
    <t>Investment Properties / Real Estate / Other</t>
  </si>
  <si>
    <t>This includes changes in scope of exposure following PP&amp;A. Note this includes accrual accounted real estate positions and portfolios accounted at cost.</t>
  </si>
  <si>
    <t>This page provides detail on how to read the templates, and contains important caveats to consider within the context of final results</t>
  </si>
  <si>
    <t>Sheet descriptions</t>
  </si>
  <si>
    <r>
      <rPr>
        <b/>
        <sz val="11"/>
        <color indexed="8"/>
        <rFont val="Arial"/>
        <family val="2"/>
      </rPr>
      <t>Detailed AQR Results</t>
    </r>
    <r>
      <rPr>
        <sz val="11"/>
        <color theme="1"/>
        <rFont val="Arial"/>
        <family val="2"/>
        <scheme val="minor"/>
      </rPr>
      <t xml:space="preserve">
D. Matrix Breakdown of AQR Result
E. Matrix Breakdown of Asset Quality Indicators
F. Leverage ratio impact of the Comprehensive Assessment
</t>
    </r>
  </si>
  <si>
    <t>Section descriptions</t>
  </si>
  <si>
    <t>Section</t>
  </si>
  <si>
    <t>Contents</t>
  </si>
  <si>
    <t>Key fields</t>
  </si>
  <si>
    <t>Notes</t>
  </si>
  <si>
    <r>
      <rPr>
        <b/>
        <sz val="11"/>
        <rFont val="Arial"/>
        <family val="2"/>
      </rPr>
      <t>A6</t>
    </r>
    <r>
      <rPr>
        <sz val="11"/>
        <rFont val="Arial"/>
        <family val="2"/>
      </rPr>
      <t xml:space="preserve"> Starting point CET1% - bank provided starting point for any adjustments following the Comprehensive Assessment</t>
    </r>
  </si>
  <si>
    <r>
      <rPr>
        <b/>
        <sz val="11"/>
        <rFont val="Arial"/>
        <family val="2"/>
      </rPr>
      <t xml:space="preserve">- Numbers in this section are provided primarily for transparency purposes and should not be used for comparisons to other sections/sheets. </t>
    </r>
    <r>
      <rPr>
        <sz val="11"/>
        <rFont val="Arial"/>
        <family val="2"/>
      </rPr>
      <t xml:space="preserve">
As an example, the NPE ratio exhibited in this section applies across all segments and all bank portfolios, and as such does not provide a like for like comparison with the NPE ratio data displayed in section E (which relates only to portfolios selected in Phase 1 of the AQR)</t>
    </r>
  </si>
  <si>
    <t>B. Main results of the Comprehensive Assessment</t>
  </si>
  <si>
    <t>Key fields discussed in more detail below</t>
  </si>
  <si>
    <t>This section displays major capital market activity affecting Tier 1 eligible capital</t>
  </si>
  <si>
    <r>
      <rPr>
        <b/>
        <sz val="11"/>
        <rFont val="Arial"/>
        <family val="2"/>
      </rPr>
      <t>- Section C should be read as informational only. Figures here do not feed into the final CET1% results as detailed in section B, nor do they mitigate the bank's disclosed capital shortfall (B11)</t>
    </r>
    <r>
      <rPr>
        <sz val="11"/>
        <rFont val="Arial"/>
        <family val="2"/>
      </rPr>
      <t xml:space="preserve">
- For banks with a capital shortfall, this information will be taken into account during the capital planning phase that follows disclosure of Comprehensive Assessment results</t>
    </r>
  </si>
  <si>
    <t>This section gives workblock specific AQR results</t>
  </si>
  <si>
    <r>
      <rPr>
        <b/>
        <sz val="11"/>
        <rFont val="Arial"/>
        <family val="2"/>
      </rPr>
      <t>- The selection of asset classes for portfolio review was based on an approach aimed at identifying those portfolios with the highest risk of misclassification and misvaluation. Therefore, extrapolation of results to the non-selected portfolios would be incorrect from a statistical stand-point</t>
    </r>
    <r>
      <rPr>
        <sz val="11"/>
        <rFont val="Arial"/>
        <family val="2"/>
      </rPr>
      <t xml:space="preserve">
- In the AQR exercise the resulting increase in provisions (from a supervisory perspective) are translated into a change in CET1
- Items D1 to D21 are before offsetting impacts such as asset protection and taxes</t>
    </r>
  </si>
  <si>
    <t>The section provides asset quality indicators (NPE levels and coverage ratio), broken down by asset segment</t>
  </si>
  <si>
    <r>
      <t xml:space="preserve">- </t>
    </r>
    <r>
      <rPr>
        <b/>
        <sz val="11"/>
        <rFont val="Arial"/>
        <family val="2"/>
      </rPr>
      <t>E1</t>
    </r>
    <r>
      <rPr>
        <sz val="11"/>
        <rFont val="Arial"/>
        <family val="2"/>
      </rPr>
      <t xml:space="preserve"> shows the evolution of NPE levels for portfolios selected in Phase 1
- </t>
    </r>
    <r>
      <rPr>
        <b/>
        <sz val="11"/>
        <rFont val="Arial"/>
        <family val="2"/>
      </rPr>
      <t>E10</t>
    </r>
    <r>
      <rPr>
        <sz val="11"/>
        <rFont val="Arial"/>
        <family val="2"/>
      </rPr>
      <t xml:space="preserve"> shows the evolution of coverage ratios for portfolios selected in Phase 1</t>
    </r>
  </si>
  <si>
    <t>F. Leverage ratio impact of the Comprehensive Assessment</t>
  </si>
  <si>
    <t>This shows the change in the leverage ratio from the AQR</t>
  </si>
  <si>
    <t>Source of key figures / drivers of key results</t>
  </si>
  <si>
    <t>B2 - sourced from D23, the net AQR impact after tax and risk protection netting effects</t>
  </si>
  <si>
    <t>B3 = B1 + B2</t>
  </si>
  <si>
    <t xml:space="preserve">Note - this information comes from the EBA transparency templates. The key fields in these templates are the baseline figures in the "Capital" sheet, section C.1 </t>
  </si>
  <si>
    <t>B5 = B3 + B4 (note the starting point for this adjustment is the AQR adjusted CET1%)</t>
  </si>
  <si>
    <t>B7 = B3 + B6 (note the starting point for this adjustment is the AQR adjusted CET1%)</t>
  </si>
  <si>
    <t>Introduction to the Comprehensive Assessment disclosure templates</t>
  </si>
  <si>
    <r>
      <rPr>
        <b/>
        <sz val="11"/>
        <color indexed="8"/>
        <rFont val="Arial"/>
        <family val="2"/>
      </rPr>
      <t>Approved Restructuring Results</t>
    </r>
    <r>
      <rPr>
        <sz val="11"/>
        <color theme="1"/>
        <rFont val="Arial"/>
        <family val="2"/>
        <scheme val="minor"/>
      </rPr>
      <t xml:space="preserve">
This is a repetition of Section B, main results of the Comprehensive Assessment, for those banks who have an agreed restructuring plan
</t>
    </r>
  </si>
  <si>
    <t>This key section of the disclosure template contains the main results of the Comprehensive Assessment</t>
  </si>
  <si>
    <r>
      <rPr>
        <b/>
        <sz val="11"/>
        <rFont val="Arial"/>
        <family val="2"/>
      </rPr>
      <t>D.A - D.F</t>
    </r>
    <r>
      <rPr>
        <sz val="11"/>
        <rFont val="Arial"/>
        <family val="2"/>
      </rPr>
      <t xml:space="preserve"> provides AQR results broken down by asset segment, and by AQR workblock
</t>
    </r>
    <r>
      <rPr>
        <b/>
        <sz val="11"/>
        <rFont val="Arial"/>
        <family val="2"/>
      </rPr>
      <t>D.G - D.I</t>
    </r>
    <r>
      <rPr>
        <sz val="11"/>
        <rFont val="Arial"/>
        <family val="2"/>
      </rPr>
      <t xml:space="preserve"> provides the results of the Level 3 non-derivative exposures review
</t>
    </r>
    <r>
      <rPr>
        <b/>
        <sz val="11"/>
        <rFont val="Arial"/>
        <family val="2"/>
      </rPr>
      <t>D20</t>
    </r>
    <r>
      <rPr>
        <sz val="11"/>
        <rFont val="Arial"/>
        <family val="2"/>
      </rPr>
      <t xml:space="preserve"> is the gross impact of the AQR before offsetting
</t>
    </r>
    <r>
      <rPr>
        <b/>
        <sz val="11"/>
        <rFont val="Arial"/>
        <family val="2"/>
      </rPr>
      <t>D21</t>
    </r>
    <r>
      <rPr>
        <sz val="11"/>
        <rFont val="Arial"/>
        <family val="2"/>
      </rPr>
      <t xml:space="preserve"> provides impact of insurance protection
</t>
    </r>
    <r>
      <rPr>
        <b/>
        <sz val="11"/>
        <rFont val="Arial"/>
        <family val="2"/>
      </rPr>
      <t>D22</t>
    </r>
    <r>
      <rPr>
        <sz val="11"/>
        <rFont val="Arial"/>
        <family val="2"/>
      </rPr>
      <t xml:space="preserve"> provides the tax impact
</t>
    </r>
    <r>
      <rPr>
        <b/>
        <sz val="11"/>
        <rFont val="Arial"/>
        <family val="2"/>
      </rPr>
      <t>D23</t>
    </r>
    <r>
      <rPr>
        <sz val="11"/>
        <rFont val="Arial"/>
        <family val="2"/>
      </rPr>
      <t xml:space="preserve"> shows the net total impact of the AQR </t>
    </r>
  </si>
  <si>
    <t>B4 = the delta between the AQR adjusted CET1% and the baseline scenario CET1%, in the year where capital level vs threshold (8%) is the lowest</t>
  </si>
  <si>
    <t>B6 = the delta between the AQR adjusted CET1% and the adverse scenario CET1%, in the year where capital level vs threshold (5.5%) is the lowest</t>
  </si>
  <si>
    <t xml:space="preserve">Note - this information comes from the EBA transparency templates. The key fields in these templates are the adverse figures in the "Capital" sheet, section C.1 </t>
  </si>
  <si>
    <t>Adjusted CET1 Ratio after Baseline Scenario
B5 = B3 + B4</t>
  </si>
  <si>
    <t>Bank-specific notes</t>
  </si>
  <si>
    <r>
      <rPr>
        <b/>
        <sz val="11"/>
        <rFont val="Arial"/>
        <family val="2"/>
      </rPr>
      <t>- Information reported only for portfolios subject to detailed review in AQR, i.e. those selected in Phase 1 of the AQR
- Figures presented should not be interpreted as accounting figures
- The asset quality indicators are based on EBA’s simplified definition of NPE</t>
    </r>
    <r>
      <rPr>
        <sz val="11"/>
        <rFont val="Arial"/>
        <family val="2"/>
      </rPr>
      <t xml:space="preserve">
- While the application of this definition constitutes an important step forward in terms of harmonisation across the euro area banking sector, the degree of harmonisation reached is not complete due to factors such as different materiality thresholds across Member States. However, a solid basis of consistency has been implemented for the Comprehensive Assessment, implying a very significant improvement in comparability across banks and jurisdictions</t>
    </r>
  </si>
  <si>
    <t>D23 = (D20 + D21 + D22) + (Adjustment for change in RWA due to AQR)</t>
  </si>
  <si>
    <t>Adjustments to provisions due to
projection of findings</t>
  </si>
  <si>
    <t>Adjustments to provisions due to 
projection of findings</t>
  </si>
  <si>
    <t>Non-Performing Exposure Ratio</t>
  </si>
  <si>
    <t xml:space="preserve">NB: Coverage ratios displayed in E.E - E.I cover only the exposure </t>
  </si>
  <si>
    <t>Coverage Ratio</t>
  </si>
  <si>
    <t>that was marked as non-performing pre-AQR.</t>
  </si>
  <si>
    <t>Therefore exposures that were newly reclassified to NPE</t>
  </si>
  <si>
    <t>during the AQR are NOT included in the calculation for E.E - E.I</t>
  </si>
  <si>
    <t>Amount of adjustments to specific provisions on the credit file samples.
This includes all files from the single credit file review (on a technical note: also the prioritized files).</t>
  </si>
  <si>
    <t>Amount of adjustments resulting from:
- CVA Challenger model (D11).
- the different components of the fair value exposures review (D13-D19), as well as the fair value review as a whole (D12) .</t>
  </si>
  <si>
    <t xml:space="preserve">                    For illustrative purposes only</t>
  </si>
  <si>
    <t>Values</t>
  </si>
  <si>
    <t>Blue Bar</t>
  </si>
  <si>
    <t>Red Bar</t>
  </si>
  <si>
    <t>Clear Bar</t>
  </si>
  <si>
    <t>Red Below Line</t>
  </si>
  <si>
    <t>Red Above Line</t>
  </si>
  <si>
    <t>Total NPE for all portfolios in-scope for detailed review during the AQR. Expressed as a percentage of Total Exposure for these portfolios</t>
  </si>
  <si>
    <t xml:space="preserve">Specific provisions divided by non-performing exposure for portfolios in-scope for detailed review in the AQR. NB: The NPE used is that set of of exposures which were originally marked as NPE pre-AQR. </t>
  </si>
  <si>
    <t>Coverage ratio adjusted for AQR findings.</t>
  </si>
  <si>
    <t>Net (+) Profit/ (-) Loss of 2014 (based on prudential scope of consolidation)</t>
  </si>
  <si>
    <t>Common Equity Tier 1 Capital
according to CRDIV/CRR definition, transitional arrangements as of 1.1.2015</t>
  </si>
  <si>
    <t>Total risk exposure *
according to CRDIV/CRR definition, transitional arrangements as of 1.1.2015</t>
  </si>
  <si>
    <t>END 2014</t>
  </si>
  <si>
    <t>CET1 ratio
according to CRDIV/CRR definition, transitional arrangements as of 1.1.2015
A6 = A3 / A4</t>
  </si>
  <si>
    <t>2015 COMPREHENSIVE ASSESSMENT OUTCOME</t>
  </si>
  <si>
    <t xml:space="preserve"> MAIN INFORMATION ON THE BANK BEFORE THE COMPREHENSIVE ASSESSMENT (end 2014)</t>
  </si>
  <si>
    <t>CET1 Ratio
at year end 2014 including retained earnings / losses of 2014
B1 = A6</t>
  </si>
  <si>
    <r>
      <t xml:space="preserve">Aggregate adjustments due to the outcome of 
the </t>
    </r>
    <r>
      <rPr>
        <b/>
        <u/>
        <sz val="11"/>
        <color indexed="8"/>
        <rFont val="Arial"/>
        <family val="2"/>
      </rPr>
      <t>baseline</t>
    </r>
    <r>
      <rPr>
        <sz val="11"/>
        <color theme="1"/>
        <rFont val="Arial"/>
        <family val="2"/>
        <scheme val="minor"/>
      </rPr>
      <t xml:space="preserve"> scenario of the Stress Test 
to lowest capital level over the 3-year period</t>
    </r>
  </si>
  <si>
    <r>
      <t xml:space="preserve">Aggregate adjustments due to the outcome of 
the </t>
    </r>
    <r>
      <rPr>
        <b/>
        <u/>
        <sz val="11"/>
        <color indexed="8"/>
        <rFont val="Arial"/>
        <family val="2"/>
      </rPr>
      <t>adverse</t>
    </r>
    <r>
      <rPr>
        <sz val="11"/>
        <color theme="1"/>
        <rFont val="Arial"/>
        <family val="2"/>
        <scheme val="minor"/>
      </rPr>
      <t xml:space="preserve"> scenario of the Stress Test
to lowest capital level over the 3-year period</t>
    </r>
  </si>
  <si>
    <t>Aggregated Capital Shortfall of the Comprehensive Assessment
B11 = max ( B8,  B9, B10 )</t>
  </si>
  <si>
    <t>Conversion to CET1 of hybrid instruments 
becoming effective between January and September 2015</t>
  </si>
  <si>
    <t>Incurred fines/litigation costs from January to September 2015 (net of provisions)</t>
  </si>
  <si>
    <r>
      <rPr>
        <b/>
        <sz val="11"/>
        <color indexed="8"/>
        <rFont val="Arial"/>
        <family val="2"/>
      </rPr>
      <t xml:space="preserve">unadjusted NPE Level </t>
    </r>
    <r>
      <rPr>
        <sz val="11"/>
        <color theme="1"/>
        <rFont val="Arial"/>
        <family val="2"/>
        <scheme val="minor"/>
      </rPr>
      <t xml:space="preserve">
year end 2014</t>
    </r>
  </si>
  <si>
    <t>unadjusted coverage 
ratio of non-performing exposure,
 year end 2014</t>
  </si>
  <si>
    <t>Leverage Ratio at year end 2014</t>
  </si>
  <si>
    <t>MAJOR CAPITAL MEASURES IMPACTING TIER 1 ELIGIBLE CAPITAL
FROM 1 JANUARY 2015 TO 30 SEPTEMBER 2015</t>
  </si>
  <si>
    <t>Leverage ratio at year end 2014</t>
  </si>
  <si>
    <t xml:space="preserve">A10 </t>
  </si>
  <si>
    <r>
      <rPr>
        <u/>
        <sz val="10"/>
        <rFont val="Arial"/>
        <family val="2"/>
      </rPr>
      <t>Numerator:</t>
    </r>
    <r>
      <rPr>
        <sz val="10"/>
        <rFont val="Arial"/>
        <family val="2"/>
      </rPr>
      <t xml:space="preserve">
Specific allowances for individually assessed financial assets (As per IAS 39 AG.84-92. FINREP table 4.4, column 080. EBA/ITS/2013/03 Annex V. Part 2. 35-38)
+ Specific allowances for collectively assessed financial assets (As per IAS 39 AG.84-92. FINREP table 4.4, column 090. EBA/ITS/2013/03 Annex V. Part 2. 35-38)
+ Collective allowances for incurred but not reported losses (As per IAS 39 AG.84-92. FINREP table 4.4, column 100. EBA/ITS/2013/03 Annex V. Part 2. 35-38)
</t>
    </r>
    <r>
      <rPr>
        <u/>
        <sz val="10"/>
        <rFont val="Arial"/>
        <family val="2"/>
      </rPr>
      <t xml:space="preserve">
Denominator:</t>
    </r>
    <r>
      <rPr>
        <sz val="10"/>
        <rFont val="Arial"/>
        <family val="2"/>
      </rPr>
      <t xml:space="preserve">
The non-performing exposure (numerator of A10) 
As of year-end </t>
    </r>
    <r>
      <rPr>
        <sz val="10"/>
        <color indexed="17"/>
        <rFont val="Arial"/>
        <family val="2"/>
      </rPr>
      <t>2014</t>
    </r>
    <r>
      <rPr>
        <sz val="10"/>
        <rFont val="Arial"/>
        <family val="2"/>
      </rPr>
      <t xml:space="preserve"> and total of consolidated bank.</t>
    </r>
  </si>
  <si>
    <t>Sum of on balance positions. Note that for this and all following positions the scope of consolidation follows Article 18 CRR (therefore direct comparison with financial accounts based on accounting scope of consolidation will result in differences). Year-end 2014.</t>
  </si>
  <si>
    <t>Net profits (positive number) or net losses (negative number) in the year 2014. After taxes. Exclusive Other Comprehensive Income. The scope of consolidation follows Article 18 CRR (therefore direct comparison with financial accounts based on accounting scope of consolidation will result in differences).</t>
  </si>
  <si>
    <t xml:space="preserve">At year-end 2014, according to CRDIV/CRR definition (Article 92.1a CRR) including transitional arrangements as of 31 December 2014 (Article 50 CRR). The only exception to national transitional arrangements is sovereign AFS losses (Article 467 CRR) where a harmonised approach is taken with a 20% deduction irrespective of national discretion concerning phase-in. </t>
  </si>
  <si>
    <t>Denominator of leverage ratio (A9), "leverage exposure", according to COMMISSION DELEGATED REGULATION (EU) 2015/62 of 10 October 2014 amending Regulation (EU) No 575/2013 of the European Parliament and of the Council with regard to the leverage ratio.</t>
  </si>
  <si>
    <t>Article 92.3 CRR, "total RWA", as of year-end 2014.
according to CRDIV/CRR definition, transitional arrangements as of 31.12.2014.</t>
  </si>
  <si>
    <t>Total exposure measure used in leverage ratio</t>
  </si>
  <si>
    <t xml:space="preserve">A6=A3/A4, Article 92.1a CRR, figures as of year-end 2014. 
With national transitional arrangements as of 31.12.2014 (Article 50 CRR).  
The only exception to national transitional arrangements is sovereign AFS losses (Article 467 CRR) where a harmonised approach is taken with a 20% deduction irrespective of national discretion concerning phase-in. </t>
  </si>
  <si>
    <t>Leverage ratio at year-end 2014 according to COMMISSION DELEGATED REGULATION (EU) 2015/62 of 10 October 2014 amending Regulation (EU) No 575/2013 of the European Parliament and of the Council with regard to the leverage ratio</t>
  </si>
  <si>
    <r>
      <rPr>
        <u/>
        <sz val="10"/>
        <rFont val="Arial"/>
        <family val="2"/>
      </rPr>
      <t>Numerator:</t>
    </r>
    <r>
      <rPr>
        <sz val="10"/>
        <rFont val="Arial"/>
        <family val="2"/>
      </rPr>
      <t xml:space="preserve"> 
Exposure (book value plus CCF-weighted off-balance exposure) that is non-performing according to the simplified NPE definition (see Section 2.4.4. of the AQR Phase 2 manual) at year end 2014 (total of consolidated bank):
</t>
    </r>
    <r>
      <rPr>
        <u/>
        <sz val="10"/>
        <rFont val="Arial"/>
        <family val="2"/>
      </rPr>
      <t>An NPE is defined as:</t>
    </r>
    <r>
      <rPr>
        <sz val="10"/>
        <rFont val="Arial"/>
        <family val="2"/>
      </rPr>
      <t xml:space="preserve">
• Every material exposure that is 90 days past-due even if it is not recognised as defaulted or impaired
• Every exposure that is impaired (respecting specifics of definition for nGAAP vs. IFRS banks)
• Every exposure that is in default according to CRR
</t>
    </r>
    <r>
      <rPr>
        <u/>
        <sz val="10"/>
        <rFont val="Arial"/>
        <family val="2"/>
      </rPr>
      <t>Definition of exposure:</t>
    </r>
    <r>
      <rPr>
        <sz val="10"/>
        <rFont val="Arial"/>
        <family val="2"/>
      </rPr>
      <t xml:space="preserve">
• Any facility that is NPE must be classed as such
• For retail: NPE is defined at the facility level
• For non-retail: NPE is defined at the debtor level – if one material exposure is classified as NPE, all exposures to this debtor level shall be treated as NPE
• Materiality is defined as per the EBA ITS guidelines (i.e. as per Article 178 CRR) and hence in line with national discretion
• Off balance sheet exposures are included. Derivative and trading book exposures are not included as per the EBA ITS.
</t>
    </r>
    <r>
      <rPr>
        <u/>
        <sz val="10"/>
        <rFont val="Arial"/>
        <family val="2"/>
      </rPr>
      <t>Denominator:</t>
    </r>
    <r>
      <rPr>
        <sz val="10"/>
        <rFont val="Arial"/>
        <family val="2"/>
      </rPr>
      <t xml:space="preserve"> 
Total exposure (performing and non-performing). Same definition of exposure as above.
As of year-end 2014 and total of consolidated bank.</t>
    </r>
  </si>
  <si>
    <t>Level 3 assets are those according to IFRS 13, para. 86-90 (covering Available for Sale, Fair Value through P&amp;L and Held for Trading)
Not defined for banks using nGAAP.
Total assets = A1</t>
  </si>
  <si>
    <t>B3 = B1 + B2
based on year-end 2014 figures and CRDIV/CRR definition including transitional arrangements as of 31.12.2014.</t>
  </si>
  <si>
    <t xml:space="preserve">B5= B4 + B3
Note that this is an estimate of the outcome of a hypothetical scenario and refers to a future point in time. It should not be confused with the bank's forecast or multi-year plan. </t>
  </si>
  <si>
    <t>B8 = (8 - B3) * 100   (if B3&lt;8, otherwise 0)</t>
  </si>
  <si>
    <t>B9 = (8 - B5) * 100   (if B5&lt;8, otherwise 0)</t>
  </si>
  <si>
    <t>B10 = (5.5 - B7) * 100   (if B7&lt;5.5, otherwise 0)</t>
  </si>
  <si>
    <r>
      <t>Additional adjustments due to Baseline Scenario to lowest capital level over the 3-year period. Note that this also includes phasing-in effects of CRR and CR</t>
    </r>
    <r>
      <rPr>
        <sz val="10"/>
        <rFont val="Arial"/>
        <family val="2"/>
      </rPr>
      <t>DIV</t>
    </r>
    <r>
      <rPr>
        <sz val="10"/>
        <color indexed="8"/>
        <rFont val="Arial"/>
        <family val="2"/>
      </rPr>
      <t xml:space="preserve"> as of arrangements of respective national jurisdiction.</t>
    </r>
  </si>
  <si>
    <t xml:space="preserve">B11 = max (B8, B9, B10)
B11 will be capital shortfall coming out of the comprehensive assessment. </t>
  </si>
  <si>
    <t>Additional adjustments due to Adverse Scenario to lowest capital level over the 3-year period, i.e. the one resulting in the lowest hypothetical CET1 ratio in the three year-ends (YE2015,YE2016, YE2017) considered. Note that this also includes phasing-in effects of CRR and CRDIV as of arrangements of respective national jurisdiction.</t>
  </si>
  <si>
    <t xml:space="preserve">Changes to CET1 due to new issuances of common equity </t>
  </si>
  <si>
    <t xml:space="preserve">Changes to CET1  due to conversion of existing hybrid instruments into CET1 which took place between 1 January 2015 and 30 September 2015. </t>
  </si>
  <si>
    <t>Net issuance of AT1 Instruments (Article 52 CRR) with a trigger at or above 5.5% and below 6% between  1 January 2015 and 30 September 2015, expressed in terms of RWA. AT1 instruments which have been converted into CET1 are not to be accounted for in this cell to avoid double counting with C3.</t>
  </si>
  <si>
    <t>Net issuance of AT1 Instruments (Article 52 CRR) with a trigger at or above 6% and below 7% between  1 January 2015 and 30 September 2015, expressed in terms of RWA. AT1 instruments which have been converted into CET1 are not to be accounted for in this cell to avoid double counting with C3.</t>
  </si>
  <si>
    <t>Net issuance of AT1 Instruments (Article 52 CRR)  with a trigger at or above 7% CET1 between  1 January 2015 and 30 September 2015, expressed in terms of RWA. AT1 instruments which have been converted into CET1 are not to be accounted for in this cell to avoid double counting with C3.</t>
  </si>
  <si>
    <t>Incurred fines/litigation costs from 1 January to September 2015 (net of provisions).
Only litigation costs with a realized loss &gt; 1 Basis Point of CET1 (as of 1.1.2015) are in scope.</t>
  </si>
  <si>
    <t>Credit Risk RWA year end 2014</t>
  </si>
  <si>
    <t>Indication of the carrying amount (gross mark-to-market as of year-end 2014, before AQR adjustment) of Level 3 position that has been reviewed by NCA Bank Team divided by total level 3 carrying amount (gross mark-to-market as of year-end 2014, before AQR adjustment and before PP&amp;A) for this asset class.</t>
  </si>
  <si>
    <t xml:space="preserve">Gross impact on capital
</t>
  </si>
  <si>
    <t>Sum of D.F1, D.I 11 and D.I 12
Gross amount of the aggregated CET1 adjustment based on the AQR before offsetting impact of asset protection, insurance and tax (negative number)</t>
  </si>
  <si>
    <t xml:space="preserve">• The asset quality indicators are based on EBA’s simplified definition of NPE.  As date requirements include 2013 data it is necessary to stick with this simplified definition in order to ensure cross-time consistency. 
• All parties involved made significant efforts to increase the degree of harmonisation of the NPE definition and its application.
• While the application of this definition constitutes a very important leap forward in terms of harmonisation across the euro area banking sector, the degree of harmonisation reached is not completely perfect due to factors such as different materiality thresholds across Member States. However, a solid basis of consistency has been implemented for the comprehensive assessment, implying a very significant improvement in comparability across banks from different jurisdictions. 
• The figures presented should not be understood as accounting figures. </t>
  </si>
  <si>
    <r>
      <rPr>
        <u/>
        <sz val="10"/>
        <rFont val="Arial"/>
        <family val="2"/>
      </rPr>
      <t>Numerator:</t>
    </r>
    <r>
      <rPr>
        <sz val="10"/>
        <rFont val="Arial"/>
        <family val="2"/>
      </rPr>
      <t xml:space="preserve"> 
Exposure (book value plus CCF-weighted off-balance exposure) reported by the bank as non-performing according to the simplified NPE definition (see AQR Phase 2 Manual Section 2.4.4. and explanation for A10 above) at year end 2014 + 
Exposure re-classified from performing to non-performing according to the CFR classification review and projection of findings.
</t>
    </r>
    <r>
      <rPr>
        <u/>
        <sz val="10"/>
        <rFont val="Arial"/>
        <family val="2"/>
      </rPr>
      <t>Denominator:</t>
    </r>
    <r>
      <rPr>
        <sz val="10"/>
        <rFont val="Arial"/>
        <family val="2"/>
      </rPr>
      <t xml:space="preserve"> 
Total exposure (performing and non-performing). Same exposure definition as above.</t>
    </r>
  </si>
  <si>
    <t>Amount of adjustments to collective provisions as determined based on the challenger model in cases where the bank’s collective provisioning model is found to be out of line with the standards expressed in the AQR manual.</t>
  </si>
  <si>
    <t>Unadjusted coverage 
ratio of non-performing exposure,
year end 2014</t>
  </si>
  <si>
    <t>Leverage ratio as at December 2014, incorporating all quantitative AQR adjustments to capital. Leverage ratio definition based on CRR Article 429 as of September 2014</t>
  </si>
  <si>
    <r>
      <rPr>
        <b/>
        <sz val="11"/>
        <color indexed="8"/>
        <rFont val="Arial"/>
        <family val="2"/>
      </rPr>
      <t>Main Results and Overview</t>
    </r>
    <r>
      <rPr>
        <sz val="11"/>
        <color theme="1"/>
        <rFont val="Arial"/>
        <family val="2"/>
        <scheme val="minor"/>
      </rPr>
      <t xml:space="preserve">
A. Key information on the bank before the Comprehensive Assessment (end-2014)
B. The main results of the Comprehensive Assessment
C. Major capital measures impacting Tier 1 eligible capital, from 1 January 2015 to 30 September 2015
</t>
    </r>
  </si>
  <si>
    <t>This section contains information on the size, performance and starting point capital holding of the bank as at year-end 2014</t>
  </si>
  <si>
    <t>C. Major capital measures impacting Tier 1 eligible capital, from 1 January 2015 to 30 September 2015</t>
  </si>
  <si>
    <r>
      <t xml:space="preserve">B1 - the CET1 ratio as at 31 December 2014 is provided by the bank, and acts as the starting point against which Comprehensive Assessment impact is measured
</t>
    </r>
    <r>
      <rPr>
        <sz val="11"/>
        <color theme="1"/>
        <rFont val="Arial"/>
        <family val="2"/>
        <scheme val="minor"/>
      </rPr>
      <t>Note that CET1 is defined in accordance with CRDIV/CRR applicable as of 1 January 2014</t>
    </r>
  </si>
  <si>
    <t>Aggregate adjustments due to the outcome of the baseline scenario of the Stress Test</t>
  </si>
  <si>
    <t>Aggregate adjustments due to the outcome of the adverse scenario of the Stress Test</t>
  </si>
  <si>
    <t>Unadjusted NPE Level 
year end 2014</t>
  </si>
  <si>
    <r>
      <t xml:space="preserve">• </t>
    </r>
    <r>
      <rPr>
        <b/>
        <sz val="11"/>
        <color indexed="8"/>
        <rFont val="Arial"/>
        <family val="2"/>
      </rPr>
      <t>The selection of asset classes for portfolio review was based on an approach aimed at identifying those portfolios with the highest risk of misclassification. Therefore, extrapolation of results to the non-selected portfolios would be incorrect from a statistical stand-point.</t>
    </r>
    <r>
      <rPr>
        <sz val="11"/>
        <color theme="1"/>
        <rFont val="Arial"/>
        <family val="2"/>
        <scheme val="minor"/>
      </rPr>
      <t xml:space="preserve">
• The asset quality indicators are based on EBA’s simplified definition of NPE. As date requirements include 2013 data it is necessary to stick with this simplified definition in order to ensure cross-time consistency. 
• All parties involved made significant efforts to increase the degree of harmonisation of the NPE definition and its application.
• While the application of this definition constitutes a very important leap forward in terms of harmonisation across the euro area banking sector, the degree of harmonisation reached is not completely perfect due to factors such as different materiality thresholds across Member States. However, a solid basis of consistency has been implemented for the comprehensive assessment, implying a very significant improvement in comparability across banks from different jurisdictions. 
• The figures presented should not be understood as accounting figures. </t>
    </r>
  </si>
  <si>
    <r>
      <rPr>
        <b/>
        <sz val="11"/>
        <rFont val="Arial"/>
        <family val="2"/>
      </rPr>
      <t>- Banks have 6 months to recapitalise any shortfall resulting from the AQR and Stress Test baseline scenario, and 9 months to recapitalise any shortfall resulting from the Stress Test adverse scenario</t>
    </r>
    <r>
      <rPr>
        <sz val="11"/>
        <rFont val="Arial"/>
        <family val="2"/>
      </rPr>
      <t xml:space="preserve">
</t>
    </r>
  </si>
  <si>
    <r>
      <t xml:space="preserve">* Total risk exposure figure is pre-AQR. 
</t>
    </r>
    <r>
      <rPr>
        <vertAlign val="superscript"/>
        <sz val="8"/>
        <rFont val="Arial"/>
        <family val="2"/>
      </rPr>
      <t>1</t>
    </r>
    <r>
      <rPr>
        <sz val="8"/>
        <rFont val="Arial"/>
        <family val="2"/>
      </rPr>
      <t xml:space="preserve"> RWA used corresponds to relevant scenario in worst case year</t>
    </r>
  </si>
  <si>
    <r>
      <t xml:space="preserve">Note: 
</t>
    </r>
    <r>
      <rPr>
        <sz val="11"/>
        <color indexed="8"/>
        <rFont val="Calibri"/>
        <family val="2"/>
      </rPr>
      <t xml:space="preserve">• </t>
    </r>
    <r>
      <rPr>
        <b/>
        <sz val="11"/>
        <color indexed="8"/>
        <rFont val="Calibri"/>
        <family val="2"/>
      </rPr>
      <t>The selection of asset classes for portfolio review was based on an approach aimed at identifying those portfolios with the highest risk of misclassification. Therefore, extrapolation of results to the non-selected portfolios would be incorrect.</t>
    </r>
    <r>
      <rPr>
        <sz val="11"/>
        <color indexed="8"/>
        <rFont val="Calibri"/>
        <family val="2"/>
      </rPr>
      <t xml:space="preserve">
• The columns D. C to D .F include (but are not limited to) any impacts on provisioning associated with the reclassification of performing to non-performing exposure.
• In the AQR exercise the resulting increase in provisions (from a supervisory perspective) are translated into a change in CET1.
• Items D1 to D21 are before offsetting impacts such as asset protection and taxes.
• Basis points are calculated using total risk exposure from Section A4
</t>
    </r>
    <r>
      <rPr>
        <sz val="11"/>
        <rFont val="Calibri"/>
        <family val="2"/>
      </rPr>
      <t>• For the interpretation of the detailed results the interested reader may refer to the AQR manual outlining the methodology. 
• Find the AQR manual here: http://www.ecb.europa.eu/press/pr/date/2014/html/pr140311.en.html</t>
    </r>
  </si>
  <si>
    <r>
      <t>NB:  In some cases the total credit RWA reported in field D.A1 may not equal the sum of the components below</t>
    </r>
    <r>
      <rPr>
        <sz val="10"/>
        <color indexed="10"/>
        <rFont val="Calibri"/>
        <family val="2"/>
      </rPr>
      <t xml:space="preserve">. </t>
    </r>
    <r>
      <rPr>
        <sz val="10"/>
        <color indexed="8"/>
        <rFont val="Calibri"/>
        <family val="2"/>
      </rPr>
      <t>These cases are driven by inclusion of specialised assets types which lie outside the categories given above.</t>
    </r>
  </si>
  <si>
    <r>
      <t>Explanatory Note: 
•</t>
    </r>
    <r>
      <rPr>
        <sz val="11"/>
        <rFont val="Arial"/>
        <family val="2"/>
      </rPr>
      <t xml:space="preserve"> </t>
    </r>
    <r>
      <rPr>
        <sz val="11"/>
        <rFont val="Arial"/>
        <family val="2"/>
      </rPr>
      <t>Note that the leverage ratio is calculated based on the  COMMISSION DELEGATED REGULATION (EU) 2015/62 of 10 October 2014 amending Regulation (EU) No 575/2013 of the European Parliament and of the Council</t>
    </r>
    <r>
      <rPr>
        <sz val="11"/>
        <color theme="1"/>
        <rFont val="Arial"/>
        <family val="2"/>
        <scheme val="minor"/>
      </rPr>
      <t xml:space="preserve">
• It is currently not binding, is displayed </t>
    </r>
    <r>
      <rPr>
        <u/>
        <sz val="11"/>
        <color indexed="8"/>
        <rFont val="Arial"/>
        <family val="2"/>
      </rPr>
      <t xml:space="preserve">for information purposes only </t>
    </r>
    <r>
      <rPr>
        <sz val="11"/>
        <color theme="1"/>
        <rFont val="Arial"/>
        <family val="2"/>
        <scheme val="minor"/>
      </rPr>
      <t>and has</t>
    </r>
    <r>
      <rPr>
        <u/>
        <sz val="11"/>
        <color indexed="8"/>
        <rFont val="Arial"/>
        <family val="2"/>
      </rPr>
      <t xml:space="preserve"> no impact on the capital shortfall </t>
    </r>
    <r>
      <rPr>
        <sz val="11"/>
        <color theme="1"/>
        <rFont val="Arial"/>
        <family val="2"/>
        <scheme val="minor"/>
      </rPr>
      <t>(B11).
• As the constant balance sheet assumption, which is applied in the Stress Test, might be misleading for the leverage ratio, the ratio is displayed for AQR only.</t>
    </r>
  </si>
  <si>
    <t>CET 1 Ratio at year end 2014 including retained earnings / losses of 2014</t>
  </si>
  <si>
    <t>The template contains the bank's overall Comprehensive Assessment outcome, as well as more details on Asset Quality Review (AQR) results.</t>
  </si>
  <si>
    <t>A. MAIN INFORMATION ON THE BANK BEFORE THE COMPREHENSIVE ASSESSMENT (end 2014)</t>
  </si>
  <si>
    <t>A. Main information on the bank before the Comprehensive Assessment (end-2014)</t>
  </si>
  <si>
    <r>
      <rPr>
        <b/>
        <sz val="11"/>
        <rFont val="Arial"/>
        <family val="2"/>
      </rPr>
      <t>- Leverage ratios are currently not binding, are displayed for information purposes only and have no impact on the capital shortfall</t>
    </r>
    <r>
      <rPr>
        <sz val="11"/>
        <rFont val="Arial"/>
        <family val="2"/>
      </rPr>
      <t xml:space="preserve">
- Due to the ‘static balance sheet’ assumption used as part of the Stress Test, the leverage ratio might be misleading for the Stress Tests and is therefore displayed for AQR only</t>
    </r>
  </si>
  <si>
    <t>FRAFD</t>
  </si>
  <si>
    <t>Agence Française de Développement</t>
  </si>
  <si>
    <t>This document contains final disclosure of the results of the Comprehensive Assessment for Agence Française de Développement</t>
  </si>
  <si>
    <t>40 - 60%</t>
  </si>
  <si>
    <t>&lt;20%</t>
  </si>
  <si>
    <t>80 - 100%</t>
  </si>
  <si>
    <t>60 - 80%</t>
  </si>
  <si>
    <t>-</t>
  </si>
  <si>
    <r>
      <rPr>
        <vertAlign val="superscript"/>
        <sz val="8"/>
        <color indexed="8"/>
        <rFont val="Arial"/>
        <family val="2"/>
      </rPr>
      <t>2</t>
    </r>
    <r>
      <rPr>
        <i/>
        <sz val="8"/>
        <color indexed="8"/>
        <rFont val="Arial"/>
        <family val="2"/>
      </rPr>
      <t xml:space="preserve"> </t>
    </r>
    <r>
      <rPr>
        <b/>
        <i/>
        <sz val="8"/>
        <color indexed="8"/>
        <rFont val="Arial"/>
        <family val="2"/>
      </rPr>
      <t>D1 Total credit exposure</t>
    </r>
    <r>
      <rPr>
        <sz val="8"/>
        <color indexed="8"/>
        <rFont val="Arial"/>
        <family val="2"/>
      </rPr>
      <t xml:space="preserve"> includes securiti</t>
    </r>
    <r>
      <rPr>
        <sz val="8"/>
        <color indexed="56"/>
        <rFont val="Arial"/>
        <family val="2"/>
      </rPr>
      <t>s</t>
    </r>
    <r>
      <rPr>
        <sz val="8"/>
        <color indexed="8"/>
        <rFont val="Arial"/>
        <family val="2"/>
      </rPr>
      <t>ations</t>
    </r>
  </si>
  <si>
    <r>
      <t>Credit Risk RWA 
year end 2014</t>
    </r>
    <r>
      <rPr>
        <vertAlign val="superscript"/>
        <sz val="11"/>
        <color indexed="9"/>
        <rFont val="Arial"/>
        <family val="2"/>
      </rPr>
      <t>2</t>
    </r>
    <r>
      <rPr>
        <sz val="11"/>
        <color indexed="9"/>
        <rFont val="Arial"/>
        <family val="2"/>
      </rPr>
      <t xml:space="preserve">
</t>
    </r>
  </si>
  <si>
    <r>
      <t xml:space="preserve">Basis points </t>
    </r>
    <r>
      <rPr>
        <vertAlign val="superscript"/>
        <sz val="10"/>
        <color indexed="8"/>
        <rFont val="Arial"/>
        <family val="2"/>
      </rPr>
      <t>3</t>
    </r>
  </si>
  <si>
    <r>
      <rPr>
        <vertAlign val="superscript"/>
        <sz val="11"/>
        <color indexed="8"/>
        <rFont val="Arial"/>
        <family val="2"/>
      </rPr>
      <t>3</t>
    </r>
    <r>
      <rPr>
        <sz val="11"/>
        <color theme="1"/>
        <rFont val="Arial"/>
        <family val="2"/>
        <scheme val="minor"/>
      </rPr>
      <t xml:space="preserve"> Basis point impact includes adjustment to RWA</t>
    </r>
  </si>
  <si>
    <t>An agreement signed between the French State and AFD, guarantees the availability of a Compte de Reserve account, which could be utilised to absorb the capital shortfall identified in the Comprehensive Assessment Exercise. The Reserve amounted to €547 million as at end of December 2014.</t>
  </si>
  <si>
    <t>OTHER NON-DOMESTIC</t>
  </si>
  <si>
    <t>Regional Governments, local authorities and public sector entities</t>
  </si>
  <si>
    <t>B12</t>
  </si>
  <si>
    <t>Compte de Reserve account available for coverage of capital shortfall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</si>
</sst>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00"/>
    <numFmt numFmtId="166" formatCode="#,##0_ ;\-#,##0\ "/>
    <numFmt numFmtId="167" formatCode="#,##0.00_ ;\-#,##0.00\ "/>
  </numFmts>
  <fonts count="68" x14ac:knownFonts="1">
    <font>
      <sz val="11"/>
      <color theme="1"/>
      <name val="Arial"/>
      <family val="2"/>
      <scheme val="minor"/>
    </font>
    <font>
      <sz val="11"/>
      <color indexed="8"/>
      <name val="Calibri"/>
      <family val="2"/>
    </font>
    <font>
      <b/>
      <sz val="11"/>
      <color indexed="8"/>
      <name val="Calibri"/>
      <family val="2"/>
    </font>
    <font>
      <b/>
      <sz val="11"/>
      <color indexed="8"/>
      <name val="Arial"/>
      <family val="2"/>
    </font>
    <font>
      <u/>
      <sz val="11"/>
      <color indexed="8"/>
      <name val="Arial"/>
      <family val="2"/>
    </font>
    <font>
      <vertAlign val="superscript"/>
      <sz val="8"/>
      <color indexed="8"/>
      <name val="Arial"/>
      <family val="2"/>
    </font>
    <font>
      <vertAlign val="superscript"/>
      <sz val="10"/>
      <color indexed="8"/>
      <name val="Arial"/>
      <family val="2"/>
    </font>
    <font>
      <b/>
      <u/>
      <sz val="11"/>
      <color indexed="8"/>
      <name val="Arial"/>
      <family val="2"/>
    </font>
    <font>
      <sz val="11"/>
      <name val="Arial"/>
      <family val="2"/>
    </font>
    <font>
      <b/>
      <sz val="11"/>
      <name val="Arial"/>
      <family val="2"/>
    </font>
    <font>
      <sz val="10"/>
      <color indexed="8"/>
      <name val="Arial"/>
      <family val="2"/>
    </font>
    <font>
      <vertAlign val="superscript"/>
      <sz val="11"/>
      <color indexed="8"/>
      <name val="Arial"/>
      <family val="2"/>
    </font>
    <font>
      <sz val="10"/>
      <color indexed="8"/>
      <name val="Calibri"/>
      <family val="2"/>
    </font>
    <font>
      <sz val="10"/>
      <name val="Arial"/>
      <family val="2"/>
    </font>
    <font>
      <sz val="10"/>
      <color indexed="17"/>
      <name val="Arial"/>
      <family val="2"/>
    </font>
    <font>
      <u/>
      <sz val="10"/>
      <name val="Arial"/>
      <family val="2"/>
    </font>
    <font>
      <sz val="10"/>
      <color indexed="10"/>
      <name val="Calibri"/>
      <family val="2"/>
    </font>
    <font>
      <sz val="8"/>
      <name val="Arial"/>
      <family val="2"/>
    </font>
    <font>
      <vertAlign val="superscript"/>
      <sz val="8"/>
      <name val="Arial"/>
      <family val="2"/>
    </font>
    <font>
      <sz val="11"/>
      <name val="Calibri"/>
      <family val="2"/>
    </font>
    <font>
      <sz val="8"/>
      <color indexed="8"/>
      <name val="Arial"/>
      <family val="2"/>
    </font>
    <font>
      <i/>
      <sz val="8"/>
      <color indexed="8"/>
      <name val="Arial"/>
      <family val="2"/>
    </font>
    <font>
      <sz val="11"/>
      <color indexed="9"/>
      <name val="Arial"/>
      <family val="2"/>
    </font>
    <font>
      <b/>
      <i/>
      <sz val="8"/>
      <color indexed="8"/>
      <name val="Arial"/>
      <family val="2"/>
    </font>
    <font>
      <sz val="8"/>
      <color indexed="56"/>
      <name val="Arial"/>
      <family val="2"/>
    </font>
    <font>
      <vertAlign val="superscript"/>
      <sz val="11"/>
      <color indexed="9"/>
      <name val="Arial"/>
      <family val="2"/>
    </font>
    <font>
      <sz val="11"/>
      <color theme="1"/>
      <name val="Arial"/>
      <family val="2"/>
      <scheme val="minor"/>
    </font>
    <font>
      <sz val="11"/>
      <color theme="0"/>
      <name val="Arial"/>
      <family val="2"/>
      <scheme val="minor"/>
    </font>
    <font>
      <b/>
      <sz val="11"/>
      <color theme="0"/>
      <name val="Arial"/>
      <family val="2"/>
      <scheme val="minor"/>
    </font>
    <font>
      <u/>
      <sz val="11"/>
      <color theme="10"/>
      <name val="Arial"/>
      <family val="2"/>
      <scheme val="minor"/>
    </font>
    <font>
      <b/>
      <sz val="11"/>
      <color theme="1"/>
      <name val="Arial"/>
      <family val="2"/>
      <scheme val="minor"/>
    </font>
    <font>
      <sz val="11"/>
      <color rgb="FFFF0000"/>
      <name val="Arial"/>
      <family val="2"/>
      <scheme val="minor"/>
    </font>
    <font>
      <b/>
      <sz val="10"/>
      <color theme="1"/>
      <name val="Arial"/>
      <family val="2"/>
      <scheme val="minor"/>
    </font>
    <font>
      <sz val="10"/>
      <color theme="1"/>
      <name val="Arial"/>
      <family val="2"/>
      <scheme val="minor"/>
    </font>
    <font>
      <b/>
      <u/>
      <sz val="10"/>
      <color theme="1"/>
      <name val="Arial"/>
      <family val="2"/>
      <scheme val="minor"/>
    </font>
    <font>
      <sz val="10"/>
      <color theme="1"/>
      <name val="Tahoma"/>
      <family val="2"/>
    </font>
    <font>
      <b/>
      <sz val="12"/>
      <color theme="1"/>
      <name val="Calibri"/>
      <family val="2"/>
    </font>
    <font>
      <sz val="11"/>
      <name val="Arial"/>
      <family val="2"/>
      <scheme val="minor"/>
    </font>
    <font>
      <i/>
      <sz val="10"/>
      <color theme="1"/>
      <name val="Arial"/>
      <family val="2"/>
      <scheme val="minor"/>
    </font>
    <font>
      <i/>
      <sz val="11"/>
      <color theme="1"/>
      <name val="Arial"/>
      <family val="2"/>
      <scheme val="minor"/>
    </font>
    <font>
      <sz val="7"/>
      <color theme="1"/>
      <name val="Arial"/>
      <family val="2"/>
      <scheme val="minor"/>
    </font>
    <font>
      <i/>
      <sz val="8"/>
      <color theme="1"/>
      <name val="Arial"/>
      <family val="2"/>
      <scheme val="minor"/>
    </font>
    <font>
      <sz val="8"/>
      <color theme="1"/>
      <name val="Arial"/>
      <family val="2"/>
      <scheme val="minor"/>
    </font>
    <font>
      <b/>
      <sz val="18"/>
      <color rgb="FF2E729C"/>
      <name val="Arial"/>
      <family val="2"/>
      <scheme val="minor"/>
    </font>
    <font>
      <b/>
      <sz val="12"/>
      <color theme="1"/>
      <name val="Arial"/>
      <family val="2"/>
      <scheme val="minor"/>
    </font>
    <font>
      <b/>
      <i/>
      <sz val="10"/>
      <color theme="1"/>
      <name val="Arial"/>
      <family val="2"/>
      <scheme val="minor"/>
    </font>
    <font>
      <vertAlign val="superscript"/>
      <sz val="12"/>
      <color theme="1"/>
      <name val="Arial"/>
      <family val="2"/>
      <scheme val="minor"/>
    </font>
    <font>
      <b/>
      <i/>
      <u/>
      <sz val="11"/>
      <color theme="1"/>
      <name val="Arial"/>
      <family val="2"/>
      <scheme val="minor"/>
    </font>
    <font>
      <b/>
      <sz val="16"/>
      <color theme="4"/>
      <name val="Arial"/>
      <family val="2"/>
      <scheme val="minor"/>
    </font>
    <font>
      <b/>
      <sz val="12"/>
      <color theme="4"/>
      <name val="Arial"/>
      <family val="2"/>
      <scheme val="minor"/>
    </font>
    <font>
      <b/>
      <i/>
      <sz val="11"/>
      <color theme="1"/>
      <name val="Arial"/>
      <family val="2"/>
      <scheme val="minor"/>
    </font>
    <font>
      <b/>
      <sz val="12"/>
      <color theme="1"/>
      <name val="Arial"/>
      <family val="2"/>
    </font>
    <font>
      <i/>
      <sz val="10"/>
      <color theme="1"/>
      <name val="Tahoma"/>
      <family val="2"/>
    </font>
    <font>
      <b/>
      <sz val="14"/>
      <color theme="0"/>
      <name val="Arial"/>
      <family val="2"/>
      <scheme val="minor"/>
    </font>
    <font>
      <b/>
      <sz val="16"/>
      <color theme="0"/>
      <name val="Arial"/>
      <family val="2"/>
      <scheme val="minor"/>
    </font>
    <font>
      <b/>
      <u/>
      <sz val="11"/>
      <color theme="1"/>
      <name val="Arial"/>
      <family val="2"/>
      <scheme val="minor"/>
    </font>
    <font>
      <b/>
      <sz val="11"/>
      <name val="Arial"/>
      <family val="2"/>
      <scheme val="minor"/>
    </font>
    <font>
      <sz val="10"/>
      <color theme="1"/>
      <name val="Arial"/>
      <family val="2"/>
    </font>
    <font>
      <i/>
      <sz val="9"/>
      <color theme="1"/>
      <name val="Arial"/>
      <family val="2"/>
      <scheme val="minor"/>
    </font>
    <font>
      <sz val="9"/>
      <color theme="1"/>
      <name val="Arial"/>
      <family val="2"/>
      <scheme val="minor"/>
    </font>
    <font>
      <sz val="8"/>
      <name val="Arial"/>
      <family val="2"/>
      <scheme val="minor"/>
    </font>
    <font>
      <b/>
      <sz val="18"/>
      <color theme="4"/>
      <name val="Arial"/>
      <family val="2"/>
      <scheme val="minor"/>
    </font>
    <font>
      <sz val="11"/>
      <color theme="4"/>
      <name val="Arial"/>
      <family val="2"/>
      <scheme val="minor"/>
    </font>
    <font>
      <sz val="12"/>
      <color theme="4"/>
      <name val="Arial"/>
      <family val="2"/>
      <scheme val="minor"/>
    </font>
    <font>
      <b/>
      <sz val="9"/>
      <color rgb="FF2E729C"/>
      <name val="Arial"/>
      <family val="2"/>
      <scheme val="minor"/>
    </font>
    <font>
      <sz val="10"/>
      <color theme="1"/>
      <name val="Calibri"/>
      <family val="2"/>
    </font>
    <font>
      <sz val="7"/>
      <color theme="0"/>
      <name val="Arial"/>
      <family val="2"/>
      <scheme val="minor"/>
    </font>
    <font>
      <sz val="14"/>
      <name val="Arial"/>
      <family val="2"/>
      <scheme val="minor"/>
    </font>
  </fonts>
  <fills count="17">
    <fill>
      <patternFill patternType="none"/>
    </fill>
    <fill>
      <patternFill patternType="gray125"/>
    </fill>
    <fill>
      <patternFill patternType="lightUp"/>
    </fill>
    <fill>
      <patternFill patternType="solid">
        <fgColor theme="0"/>
        <bgColor indexed="64"/>
      </patternFill>
    </fill>
    <fill>
      <patternFill patternType="lightUp">
        <fgColor theme="0"/>
        <bgColor theme="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34998626667073579"/>
        <bgColor indexed="64"/>
      </patternFill>
    </fill>
    <fill>
      <patternFill patternType="solid">
        <fgColor rgb="FFFFFF99"/>
        <bgColor indexed="64"/>
      </patternFill>
    </fill>
    <fill>
      <patternFill patternType="solid">
        <fgColor theme="3"/>
        <bgColor indexed="64"/>
      </patternFill>
    </fill>
    <fill>
      <patternFill patternType="solid">
        <fgColor theme="5"/>
        <bgColor indexed="64"/>
      </patternFill>
    </fill>
    <fill>
      <patternFill patternType="solid">
        <fgColor rgb="FFCB5F54"/>
        <bgColor indexed="64"/>
      </patternFill>
    </fill>
    <fill>
      <patternFill patternType="solid">
        <fgColor theme="3" tint="0.79998168889431442"/>
        <bgColor indexed="64"/>
      </patternFill>
    </fill>
    <fill>
      <patternFill patternType="solid">
        <fgColor theme="3" tint="0.79998168889431442"/>
        <bgColor theme="0"/>
      </patternFill>
    </fill>
  </fills>
  <borders count="62">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dotted">
        <color indexed="64"/>
      </left>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2E729C"/>
      </left>
      <right style="medium">
        <color rgb="FF2E729C"/>
      </right>
      <top style="medium">
        <color rgb="FF2E729C"/>
      </top>
      <bottom style="medium">
        <color rgb="FF2E729C"/>
      </bottom>
      <diagonal/>
    </border>
    <border>
      <left/>
      <right/>
      <top style="medium">
        <color rgb="FF2E729C"/>
      </top>
      <bottom/>
      <diagonal/>
    </border>
    <border>
      <left/>
      <right/>
      <top style="medium">
        <color theme="3"/>
      </top>
      <bottom/>
      <diagonal/>
    </border>
    <border>
      <left style="medium">
        <color theme="3"/>
      </left>
      <right/>
      <top/>
      <bottom/>
      <diagonal/>
    </border>
    <border>
      <left/>
      <right style="medium">
        <color theme="3"/>
      </right>
      <top/>
      <bottom/>
      <diagonal/>
    </border>
    <border>
      <left style="medium">
        <color theme="3"/>
      </left>
      <right style="medium">
        <color theme="3"/>
      </right>
      <top style="medium">
        <color theme="3"/>
      </top>
      <bottom style="medium">
        <color theme="3"/>
      </bottom>
      <diagonal/>
    </border>
    <border>
      <left style="medium">
        <color rgb="FFCB5F54"/>
      </left>
      <right style="medium">
        <color rgb="FFCB5F54"/>
      </right>
      <top style="medium">
        <color rgb="FFCB5F54"/>
      </top>
      <bottom style="medium">
        <color rgb="FFCB5F54"/>
      </bottom>
      <diagonal/>
    </border>
    <border>
      <left style="medium">
        <color theme="3"/>
      </left>
      <right/>
      <top/>
      <bottom style="medium">
        <color theme="3"/>
      </bottom>
      <diagonal/>
    </border>
    <border>
      <left/>
      <right style="medium">
        <color theme="3"/>
      </right>
      <top/>
      <bottom style="medium">
        <color theme="3"/>
      </bottom>
      <diagonal/>
    </border>
    <border>
      <left style="medium">
        <color rgb="FF2E729C"/>
      </left>
      <right/>
      <top/>
      <bottom style="medium">
        <color rgb="FF2E729C"/>
      </bottom>
      <diagonal/>
    </border>
    <border>
      <left/>
      <right/>
      <top/>
      <bottom style="medium">
        <color rgb="FF2E729C"/>
      </bottom>
      <diagonal/>
    </border>
    <border>
      <left/>
      <right style="medium">
        <color rgb="FF2E729C"/>
      </right>
      <top/>
      <bottom style="medium">
        <color rgb="FF2E729C"/>
      </bottom>
      <diagonal/>
    </border>
    <border>
      <left/>
      <right style="medium">
        <color rgb="FF2E729C"/>
      </right>
      <top/>
      <bottom/>
      <diagonal/>
    </border>
    <border>
      <left style="medium">
        <color rgb="FF2E729C"/>
      </left>
      <right/>
      <top style="medium">
        <color rgb="FF2E729C"/>
      </top>
      <bottom style="medium">
        <color rgb="FF2E729C"/>
      </bottom>
      <diagonal/>
    </border>
    <border>
      <left/>
      <right/>
      <top style="medium">
        <color rgb="FF2E729C"/>
      </top>
      <bottom style="medium">
        <color rgb="FF2E729C"/>
      </bottom>
      <diagonal/>
    </border>
    <border>
      <left/>
      <right style="medium">
        <color rgb="FF2E729C"/>
      </right>
      <top style="medium">
        <color rgb="FF2E729C"/>
      </top>
      <bottom style="medium">
        <color rgb="FF2E729C"/>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top/>
      <bottom style="medium">
        <color rgb="FFCB5F54"/>
      </bottom>
      <diagonal/>
    </border>
    <border>
      <left/>
      <right style="medium">
        <color rgb="FFCB5F54"/>
      </right>
      <top/>
      <bottom style="medium">
        <color rgb="FFCB5F54"/>
      </bottom>
      <diagonal/>
    </border>
    <border>
      <left/>
      <right/>
      <top style="medium">
        <color rgb="FFCB5F54"/>
      </top>
      <bottom style="medium">
        <color rgb="FFCB5F54"/>
      </bottom>
      <diagonal/>
    </border>
    <border>
      <left/>
      <right style="medium">
        <color rgb="FFCB5F54"/>
      </right>
      <top style="medium">
        <color rgb="FFCB5F54"/>
      </top>
      <bottom style="medium">
        <color rgb="FFCB5F54"/>
      </bottom>
      <diagonal/>
    </border>
    <border>
      <left style="medium">
        <color theme="3"/>
      </left>
      <right/>
      <top style="medium">
        <color theme="3"/>
      </top>
      <bottom style="medium">
        <color indexed="64"/>
      </bottom>
      <diagonal/>
    </border>
    <border>
      <left/>
      <right/>
      <top style="medium">
        <color theme="3"/>
      </top>
      <bottom style="medium">
        <color indexed="64"/>
      </bottom>
      <diagonal/>
    </border>
    <border>
      <left/>
      <right style="medium">
        <color theme="3"/>
      </right>
      <top style="medium">
        <color theme="3"/>
      </top>
      <bottom style="medium">
        <color indexed="64"/>
      </bottom>
      <diagonal/>
    </border>
  </borders>
  <cellStyleXfs count="4">
    <xf numFmtId="0" fontId="0" fillId="0" borderId="0"/>
    <xf numFmtId="43" fontId="26" fillId="0" borderId="0" applyFont="0" applyFill="0" applyBorder="0" applyAlignment="0" applyProtection="0"/>
    <xf numFmtId="0" fontId="29" fillId="0" borderId="0" applyNumberFormat="0" applyFill="0" applyBorder="0" applyAlignment="0" applyProtection="0"/>
    <xf numFmtId="9" fontId="26" fillId="0" borderId="0" applyFont="0" applyFill="0" applyBorder="0" applyAlignment="0" applyProtection="0"/>
  </cellStyleXfs>
  <cellXfs count="460">
    <xf numFmtId="0" fontId="0" fillId="0" borderId="0" xfId="0"/>
    <xf numFmtId="0" fontId="27" fillId="3" borderId="0" xfId="0" applyFont="1" applyFill="1" applyBorder="1"/>
    <xf numFmtId="0" fontId="27" fillId="3" borderId="0" xfId="0" applyFont="1" applyFill="1" applyBorder="1" applyAlignment="1">
      <alignment vertical="center" wrapText="1"/>
    </xf>
    <xf numFmtId="0" fontId="0" fillId="3" borderId="0" xfId="0" applyFill="1" applyBorder="1"/>
    <xf numFmtId="0" fontId="0" fillId="3" borderId="0" xfId="0" applyFill="1"/>
    <xf numFmtId="0" fontId="30" fillId="3" borderId="0" xfId="0" applyFont="1" applyFill="1"/>
    <xf numFmtId="0" fontId="0" fillId="3" borderId="0" xfId="0" quotePrefix="1" applyFill="1"/>
    <xf numFmtId="0" fontId="32" fillId="3" borderId="0" xfId="0" applyFont="1" applyFill="1"/>
    <xf numFmtId="0" fontId="33" fillId="3" borderId="0" xfId="0" applyFont="1" applyFill="1"/>
    <xf numFmtId="0" fontId="34" fillId="3" borderId="0" xfId="0" applyFont="1" applyFill="1"/>
    <xf numFmtId="2" fontId="0" fillId="0" borderId="0" xfId="0" applyNumberFormat="1"/>
    <xf numFmtId="3" fontId="35" fillId="4" borderId="0" xfId="0" applyNumberFormat="1" applyFont="1" applyFill="1" applyBorder="1" applyAlignment="1" applyProtection="1">
      <alignment horizontal="center" wrapText="1"/>
      <protection locked="0"/>
    </xf>
    <xf numFmtId="0" fontId="36" fillId="3" borderId="0" xfId="0" applyFont="1" applyFill="1" applyAlignment="1">
      <alignment horizontal="right"/>
    </xf>
    <xf numFmtId="0" fontId="0" fillId="3" borderId="0" xfId="0" applyFill="1" applyAlignment="1">
      <alignment horizontal="right"/>
    </xf>
    <xf numFmtId="0" fontId="0" fillId="3" borderId="0" xfId="0" applyFill="1" applyBorder="1" applyAlignment="1">
      <alignment horizontal="left"/>
    </xf>
    <xf numFmtId="0" fontId="0" fillId="3" borderId="0" xfId="0" applyFill="1" applyBorder="1" applyAlignment="1">
      <alignment horizontal="center"/>
    </xf>
    <xf numFmtId="0" fontId="37" fillId="3" borderId="0" xfId="0" applyFont="1" applyFill="1" applyBorder="1"/>
    <xf numFmtId="0" fontId="0" fillId="3" borderId="0" xfId="0" applyFill="1" applyAlignment="1">
      <alignment horizontal="center" vertical="center"/>
    </xf>
    <xf numFmtId="0" fontId="38" fillId="3" borderId="0" xfId="0" applyFont="1" applyFill="1"/>
    <xf numFmtId="0" fontId="39" fillId="3" borderId="0" xfId="0" applyFont="1" applyFill="1"/>
    <xf numFmtId="0" fontId="0" fillId="5" borderId="0" xfId="0" applyFill="1"/>
    <xf numFmtId="0" fontId="0" fillId="5" borderId="0" xfId="0" applyFill="1" applyAlignment="1">
      <alignment horizontal="center" vertical="center"/>
    </xf>
    <xf numFmtId="0" fontId="0" fillId="5" borderId="0" xfId="0" applyFill="1" applyBorder="1"/>
    <xf numFmtId="2" fontId="0" fillId="3" borderId="0" xfId="0" applyNumberFormat="1" applyFill="1" applyBorder="1"/>
    <xf numFmtId="3" fontId="35" fillId="4" borderId="0" xfId="0" applyNumberFormat="1" applyFont="1" applyFill="1" applyBorder="1" applyAlignment="1" applyProtection="1">
      <alignment horizontal="center" vertical="center" wrapText="1"/>
      <protection locked="0"/>
    </xf>
    <xf numFmtId="0" fontId="0" fillId="3" borderId="0" xfId="0" applyFill="1" applyBorder="1" applyAlignment="1">
      <alignment horizontal="center" vertical="center" wrapText="1"/>
    </xf>
    <xf numFmtId="0" fontId="40" fillId="3" borderId="0" xfId="0" applyFont="1" applyFill="1" applyBorder="1" applyAlignment="1">
      <alignment horizontal="center"/>
    </xf>
    <xf numFmtId="0" fontId="38" fillId="3" borderId="0" xfId="0" applyFont="1" applyFill="1" applyAlignment="1">
      <alignment horizontal="left" indent="2"/>
    </xf>
    <xf numFmtId="0" fontId="27" fillId="3" borderId="0" xfId="0" applyFont="1" applyFill="1"/>
    <xf numFmtId="0" fontId="33" fillId="3" borderId="0" xfId="0" quotePrefix="1" applyFont="1" applyFill="1"/>
    <xf numFmtId="0" fontId="0" fillId="0" borderId="0" xfId="0" applyFill="1" applyBorder="1"/>
    <xf numFmtId="0" fontId="0" fillId="0" borderId="0" xfId="0" applyFill="1" applyBorder="1" applyAlignment="1">
      <alignment vertical="center"/>
    </xf>
    <xf numFmtId="0" fontId="27" fillId="3" borderId="0" xfId="0" applyFont="1" applyFill="1" applyAlignment="1">
      <alignment horizontal="center" vertical="center"/>
    </xf>
    <xf numFmtId="0" fontId="41" fillId="3" borderId="0" xfId="0" applyFont="1" applyFill="1"/>
    <xf numFmtId="49" fontId="33" fillId="0" borderId="0" xfId="0" applyNumberFormat="1" applyFont="1" applyFill="1" applyBorder="1"/>
    <xf numFmtId="49" fontId="0" fillId="0" borderId="0" xfId="0" applyNumberFormat="1" applyFill="1" applyBorder="1"/>
    <xf numFmtId="164" fontId="0" fillId="0" borderId="0" xfId="0" applyNumberFormat="1"/>
    <xf numFmtId="0" fontId="40" fillId="0" borderId="0" xfId="0" applyFont="1" applyBorder="1" applyAlignment="1">
      <alignment horizontal="center"/>
    </xf>
    <xf numFmtId="0" fontId="40" fillId="0" borderId="0" xfId="0" applyFont="1" applyBorder="1" applyAlignment="1"/>
    <xf numFmtId="0" fontId="37" fillId="5" borderId="0" xfId="0" applyFont="1" applyFill="1" applyBorder="1" applyAlignment="1"/>
    <xf numFmtId="0" fontId="30" fillId="5" borderId="0" xfId="0" applyFont="1" applyFill="1" applyBorder="1" applyAlignment="1">
      <alignment textRotation="90" wrapText="1"/>
    </xf>
    <xf numFmtId="0" fontId="40" fillId="5" borderId="0" xfId="0" applyFont="1" applyFill="1" applyBorder="1" applyAlignment="1"/>
    <xf numFmtId="0" fontId="40" fillId="5" borderId="0" xfId="0" applyFont="1" applyFill="1" applyBorder="1" applyAlignment="1">
      <alignment horizontal="center"/>
    </xf>
    <xf numFmtId="0" fontId="0" fillId="3" borderId="0" xfId="0" applyFont="1" applyFill="1"/>
    <xf numFmtId="0" fontId="29" fillId="3" borderId="0" xfId="2" applyFill="1"/>
    <xf numFmtId="0" fontId="0" fillId="0" borderId="1" xfId="0" applyBorder="1" applyAlignment="1">
      <alignment vertical="center" wrapText="1"/>
    </xf>
    <xf numFmtId="0" fontId="0" fillId="0" borderId="2" xfId="0" applyBorder="1" applyAlignment="1">
      <alignment vertical="center" wrapText="1"/>
    </xf>
    <xf numFmtId="0" fontId="0" fillId="6" borderId="2" xfId="0" applyFill="1" applyBorder="1" applyAlignment="1">
      <alignment vertical="center" wrapText="1"/>
    </xf>
    <xf numFmtId="0" fontId="0" fillId="3" borderId="0" xfId="0" applyFill="1" applyBorder="1" applyAlignment="1">
      <alignment horizontal="left"/>
    </xf>
    <xf numFmtId="0" fontId="0" fillId="0" borderId="0" xfId="0" applyBorder="1" applyAlignment="1">
      <alignment vertical="center" wrapText="1"/>
    </xf>
    <xf numFmtId="0" fontId="30" fillId="6" borderId="5" xfId="0" applyFont="1" applyFill="1" applyBorder="1" applyAlignment="1">
      <alignment vertical="center"/>
    </xf>
    <xf numFmtId="0" fontId="0" fillId="5" borderId="0" xfId="0" applyFill="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0" fillId="3" borderId="0" xfId="0" applyFill="1" applyAlignment="1">
      <alignment horizontal="left" vertical="center"/>
    </xf>
    <xf numFmtId="0" fontId="42" fillId="3" borderId="0" xfId="0" applyFont="1" applyFill="1" applyAlignment="1">
      <alignment horizontal="center" vertical="center"/>
    </xf>
    <xf numFmtId="0" fontId="30" fillId="3" borderId="0" xfId="0" applyFont="1" applyFill="1" applyAlignment="1">
      <alignment vertical="center"/>
    </xf>
    <xf numFmtId="0" fontId="33" fillId="0" borderId="8" xfId="0" applyFont="1" applyBorder="1" applyAlignment="1">
      <alignment vertical="center"/>
    </xf>
    <xf numFmtId="0" fontId="0" fillId="0" borderId="5" xfId="0" applyFont="1" applyBorder="1" applyAlignment="1">
      <alignment vertical="center" wrapText="1"/>
    </xf>
    <xf numFmtId="0" fontId="0" fillId="0" borderId="2" xfId="0" applyFont="1" applyBorder="1" applyAlignment="1">
      <alignment vertical="center" wrapText="1"/>
    </xf>
    <xf numFmtId="0" fontId="43" fillId="3" borderId="0" xfId="0" applyFont="1" applyFill="1"/>
    <xf numFmtId="0" fontId="44" fillId="3" borderId="0" xfId="0" applyFont="1" applyFill="1" applyBorder="1" applyAlignment="1">
      <alignment horizontal="center"/>
    </xf>
    <xf numFmtId="0" fontId="0" fillId="0" borderId="0" xfId="0" applyAlignment="1">
      <alignment vertical="center"/>
    </xf>
    <xf numFmtId="0" fontId="0" fillId="0" borderId="0" xfId="0" applyFill="1"/>
    <xf numFmtId="0" fontId="0" fillId="0" borderId="0" xfId="0" applyFill="1" applyBorder="1" applyAlignment="1">
      <alignment horizontal="center" vertical="center"/>
    </xf>
    <xf numFmtId="0" fontId="45" fillId="3" borderId="0" xfId="0" applyFont="1" applyFill="1"/>
    <xf numFmtId="0" fontId="33" fillId="3" borderId="5" xfId="0" applyFont="1" applyFill="1" applyBorder="1" applyAlignment="1">
      <alignment horizontal="center"/>
    </xf>
    <xf numFmtId="0" fontId="33" fillId="0" borderId="11" xfId="0" applyFont="1" applyBorder="1" applyAlignment="1">
      <alignment horizontal="center" vertical="center" wrapText="1"/>
    </xf>
    <xf numFmtId="0" fontId="33" fillId="0" borderId="11" xfId="0" applyFont="1" applyBorder="1"/>
    <xf numFmtId="0" fontId="33" fillId="0" borderId="11" xfId="0" applyFont="1" applyBorder="1" applyAlignment="1">
      <alignment wrapText="1"/>
    </xf>
    <xf numFmtId="0" fontId="33" fillId="0" borderId="11" xfId="0" applyFont="1" applyBorder="1" applyAlignment="1">
      <alignment textRotation="90"/>
    </xf>
    <xf numFmtId="0" fontId="40" fillId="0" borderId="0" xfId="0" applyFont="1" applyBorder="1" applyAlignment="1">
      <alignment horizontal="center"/>
    </xf>
    <xf numFmtId="9" fontId="33" fillId="0" borderId="5" xfId="3" applyFont="1" applyFill="1" applyBorder="1" applyAlignment="1">
      <alignment horizontal="right"/>
    </xf>
    <xf numFmtId="0" fontId="46" fillId="3" borderId="0" xfId="0" applyFont="1" applyFill="1"/>
    <xf numFmtId="0" fontId="33" fillId="0" borderId="0" xfId="0" applyFont="1" applyBorder="1" applyAlignment="1">
      <alignment textRotation="90"/>
    </xf>
    <xf numFmtId="0" fontId="33" fillId="0" borderId="0" xfId="0" applyFont="1" applyBorder="1"/>
    <xf numFmtId="3" fontId="33" fillId="3" borderId="0" xfId="0" applyNumberFormat="1" applyFont="1" applyFill="1" applyBorder="1"/>
    <xf numFmtId="0" fontId="33" fillId="0" borderId="0" xfId="0" applyFont="1"/>
    <xf numFmtId="9" fontId="33" fillId="3" borderId="0" xfId="3" applyFont="1" applyFill="1" applyBorder="1"/>
    <xf numFmtId="165" fontId="33" fillId="0" borderId="0" xfId="0" applyNumberFormat="1" applyFont="1" applyFill="1" applyBorder="1" applyAlignment="1">
      <alignment horizontal="center"/>
    </xf>
    <xf numFmtId="0" fontId="33" fillId="0" borderId="0" xfId="0" applyFont="1" applyBorder="1" applyAlignment="1">
      <alignment horizontal="center"/>
    </xf>
    <xf numFmtId="0" fontId="37" fillId="3" borderId="0" xfId="0" applyFont="1" applyFill="1" applyBorder="1" applyAlignment="1"/>
    <xf numFmtId="0" fontId="30" fillId="3" borderId="0" xfId="0" applyFont="1" applyFill="1" applyBorder="1" applyAlignment="1">
      <alignment textRotation="90" wrapText="1"/>
    </xf>
    <xf numFmtId="3" fontId="35" fillId="2" borderId="13" xfId="0" applyNumberFormat="1" applyFont="1" applyFill="1" applyBorder="1" applyAlignment="1" applyProtection="1">
      <alignment horizontal="right" wrapText="1"/>
      <protection locked="0"/>
    </xf>
    <xf numFmtId="3" fontId="35" fillId="4" borderId="0" xfId="0" applyNumberFormat="1" applyFont="1" applyFill="1" applyBorder="1" applyAlignment="1" applyProtection="1">
      <alignment horizontal="right" wrapText="1"/>
      <protection locked="0"/>
    </xf>
    <xf numFmtId="10" fontId="26" fillId="3" borderId="36" xfId="3" applyNumberFormat="1" applyFont="1" applyFill="1" applyBorder="1" applyAlignment="1">
      <alignment horizontal="right" vertical="center"/>
    </xf>
    <xf numFmtId="10" fontId="33" fillId="3" borderId="5" xfId="3" applyNumberFormat="1" applyFont="1" applyFill="1" applyBorder="1" applyAlignment="1">
      <alignment horizontal="right"/>
    </xf>
    <xf numFmtId="10" fontId="26" fillId="3" borderId="13" xfId="3" applyNumberFormat="1" applyFont="1" applyFill="1" applyBorder="1" applyAlignment="1">
      <alignment horizontal="right"/>
    </xf>
    <xf numFmtId="1" fontId="33" fillId="3" borderId="5" xfId="0" applyNumberFormat="1" applyFont="1" applyFill="1" applyBorder="1" applyAlignment="1">
      <alignment horizontal="right"/>
    </xf>
    <xf numFmtId="1" fontId="35" fillId="4" borderId="0" xfId="0" applyNumberFormat="1" applyFont="1" applyFill="1" applyBorder="1" applyAlignment="1" applyProtection="1">
      <alignment horizontal="right" wrapText="1"/>
      <protection locked="0"/>
    </xf>
    <xf numFmtId="1" fontId="0" fillId="3" borderId="13" xfId="0" applyNumberFormat="1" applyFill="1" applyBorder="1" applyAlignment="1">
      <alignment horizontal="right"/>
    </xf>
    <xf numFmtId="1" fontId="0" fillId="0" borderId="0" xfId="0" applyNumberFormat="1" applyFill="1"/>
    <xf numFmtId="9" fontId="26" fillId="0" borderId="0" xfId="3" applyFont="1"/>
    <xf numFmtId="0" fontId="0" fillId="0" borderId="14" xfId="0" applyBorder="1"/>
    <xf numFmtId="0" fontId="0" fillId="0" borderId="15" xfId="0" applyBorder="1"/>
    <xf numFmtId="0" fontId="0" fillId="0" borderId="16" xfId="0" applyBorder="1"/>
    <xf numFmtId="0" fontId="0" fillId="0" borderId="17" xfId="0" applyBorder="1"/>
    <xf numFmtId="0" fontId="0" fillId="0" borderId="0" xfId="0" applyBorder="1"/>
    <xf numFmtId="0" fontId="0" fillId="0" borderId="18" xfId="0" applyBorder="1"/>
    <xf numFmtId="0" fontId="0" fillId="0" borderId="19" xfId="0" applyBorder="1"/>
    <xf numFmtId="0" fontId="0" fillId="0" borderId="20" xfId="0" applyBorder="1"/>
    <xf numFmtId="49" fontId="0" fillId="0" borderId="21" xfId="0" applyNumberFormat="1" applyBorder="1" applyAlignment="1">
      <alignment horizontal="right"/>
    </xf>
    <xf numFmtId="9" fontId="0" fillId="0" borderId="22" xfId="0" applyNumberFormat="1" applyBorder="1"/>
    <xf numFmtId="0" fontId="0" fillId="0" borderId="23" xfId="0" applyBorder="1"/>
    <xf numFmtId="0" fontId="0" fillId="0" borderId="24" xfId="0" applyBorder="1"/>
    <xf numFmtId="0" fontId="47" fillId="0" borderId="0" xfId="0" applyFont="1"/>
    <xf numFmtId="0" fontId="0" fillId="3" borderId="0" xfId="0" applyFill="1" applyAlignment="1">
      <alignment horizontal="center" vertical="center"/>
    </xf>
    <xf numFmtId="166" fontId="26" fillId="3" borderId="36" xfId="1" applyNumberFormat="1" applyFont="1" applyFill="1" applyBorder="1" applyAlignment="1">
      <alignment vertical="center"/>
    </xf>
    <xf numFmtId="166" fontId="26" fillId="3" borderId="37" xfId="1" applyNumberFormat="1" applyFont="1" applyFill="1" applyBorder="1"/>
    <xf numFmtId="167" fontId="26" fillId="3" borderId="36" xfId="1" applyNumberFormat="1" applyFont="1" applyFill="1" applyBorder="1" applyAlignment="1">
      <alignment vertical="center"/>
    </xf>
    <xf numFmtId="167" fontId="26" fillId="3" borderId="37" xfId="1" applyNumberFormat="1" applyFont="1" applyFill="1" applyBorder="1"/>
    <xf numFmtId="0" fontId="48" fillId="3" borderId="0" xfId="0" applyFont="1" applyFill="1" applyAlignment="1">
      <alignment horizontal="left" vertical="center"/>
    </xf>
    <xf numFmtId="0" fontId="49" fillId="3" borderId="0" xfId="0" applyFont="1" applyFill="1" applyBorder="1" applyAlignment="1">
      <alignment vertical="center"/>
    </xf>
    <xf numFmtId="0" fontId="28" fillId="7" borderId="0" xfId="0" applyFont="1" applyFill="1" applyBorder="1" applyAlignment="1">
      <alignment vertical="center"/>
    </xf>
    <xf numFmtId="0" fontId="0" fillId="7" borderId="0" xfId="0" applyFill="1" applyAlignment="1">
      <alignment vertical="center"/>
    </xf>
    <xf numFmtId="0" fontId="27" fillId="7" borderId="5" xfId="0" applyFont="1" applyFill="1" applyBorder="1"/>
    <xf numFmtId="0" fontId="27" fillId="7" borderId="12" xfId="0" applyFont="1" applyFill="1" applyBorder="1" applyAlignment="1">
      <alignment horizontal="center" vertical="center" wrapText="1"/>
    </xf>
    <xf numFmtId="0" fontId="50" fillId="3" borderId="0" xfId="0" applyFont="1" applyFill="1"/>
    <xf numFmtId="0" fontId="30" fillId="3" borderId="0" xfId="0" applyFont="1" applyFill="1" applyBorder="1" applyAlignment="1"/>
    <xf numFmtId="0" fontId="51" fillId="3" borderId="0" xfId="0" applyFont="1" applyFill="1" applyBorder="1" applyAlignment="1">
      <alignment horizontal="right" vertical="center"/>
    </xf>
    <xf numFmtId="3" fontId="0" fillId="3" borderId="38" xfId="0" applyNumberFormat="1" applyFill="1" applyBorder="1" applyAlignment="1">
      <alignment vertical="center"/>
    </xf>
    <xf numFmtId="0" fontId="0" fillId="3" borderId="38" xfId="0" applyFill="1" applyBorder="1"/>
    <xf numFmtId="0" fontId="0" fillId="3" borderId="39" xfId="0" applyFill="1" applyBorder="1"/>
    <xf numFmtId="0" fontId="0" fillId="3" borderId="39" xfId="0" applyFill="1" applyBorder="1" applyAlignment="1">
      <alignment vertical="center"/>
    </xf>
    <xf numFmtId="0" fontId="0" fillId="3" borderId="39" xfId="0" quotePrefix="1" applyFill="1" applyBorder="1"/>
    <xf numFmtId="0" fontId="0" fillId="3" borderId="40" xfId="0" applyFill="1" applyBorder="1"/>
    <xf numFmtId="10" fontId="30" fillId="3" borderId="41" xfId="3" applyNumberFormat="1" applyFont="1" applyFill="1" applyBorder="1" applyAlignment="1">
      <alignment vertical="center"/>
    </xf>
    <xf numFmtId="10" fontId="30" fillId="3" borderId="38" xfId="3" applyNumberFormat="1" applyFont="1" applyFill="1" applyBorder="1" applyAlignment="1">
      <alignment vertical="center"/>
    </xf>
    <xf numFmtId="1" fontId="32" fillId="3" borderId="5" xfId="0" applyNumberFormat="1" applyFont="1" applyFill="1" applyBorder="1" applyAlignment="1">
      <alignment horizontal="right"/>
    </xf>
    <xf numFmtId="10" fontId="32" fillId="3" borderId="5" xfId="3" applyNumberFormat="1" applyFont="1" applyFill="1" applyBorder="1" applyAlignment="1">
      <alignment horizontal="right"/>
    </xf>
    <xf numFmtId="1" fontId="52" fillId="2" borderId="25" xfId="0" applyNumberFormat="1" applyFont="1" applyFill="1" applyBorder="1" applyAlignment="1" applyProtection="1">
      <alignment horizontal="right" wrapText="1"/>
      <protection locked="0"/>
    </xf>
    <xf numFmtId="1" fontId="38" fillId="3" borderId="5" xfId="0" applyNumberFormat="1" applyFont="1" applyFill="1" applyBorder="1" applyAlignment="1">
      <alignment horizontal="right"/>
    </xf>
    <xf numFmtId="0" fontId="38" fillId="0" borderId="5" xfId="0" applyFont="1" applyFill="1" applyBorder="1" applyAlignment="1">
      <alignment horizontal="right"/>
    </xf>
    <xf numFmtId="0" fontId="39" fillId="0" borderId="0" xfId="0" applyFont="1"/>
    <xf numFmtId="10" fontId="38" fillId="3" borderId="5" xfId="3" applyNumberFormat="1" applyFont="1" applyFill="1" applyBorder="1" applyAlignment="1">
      <alignment horizontal="right"/>
    </xf>
    <xf numFmtId="0" fontId="0" fillId="3" borderId="0" xfId="0" applyFill="1" applyBorder="1" applyAlignment="1">
      <alignment horizontal="left" vertical="center"/>
    </xf>
    <xf numFmtId="0" fontId="49" fillId="3" borderId="0" xfId="0" applyFont="1" applyFill="1" applyAlignment="1">
      <alignment vertical="center"/>
    </xf>
    <xf numFmtId="0" fontId="0" fillId="3" borderId="0" xfId="0" applyFill="1" applyAlignment="1">
      <alignment vertical="center"/>
    </xf>
    <xf numFmtId="0" fontId="0" fillId="3" borderId="0" xfId="0" applyFill="1" applyBorder="1" applyAlignment="1">
      <alignment vertical="center"/>
    </xf>
    <xf numFmtId="3" fontId="0" fillId="3" borderId="41" xfId="0" applyNumberFormat="1" applyFill="1" applyBorder="1" applyAlignment="1">
      <alignment vertical="center"/>
    </xf>
    <xf numFmtId="166" fontId="26" fillId="3" borderId="42" xfId="1" applyNumberFormat="1" applyFont="1" applyFill="1" applyBorder="1" applyAlignment="1">
      <alignment horizontal="right" vertical="center"/>
    </xf>
    <xf numFmtId="167" fontId="26" fillId="3" borderId="42" xfId="1" applyNumberFormat="1" applyFont="1" applyFill="1" applyBorder="1" applyAlignment="1">
      <alignment horizontal="right" vertical="center"/>
    </xf>
    <xf numFmtId="4" fontId="0" fillId="3" borderId="36" xfId="0" applyNumberFormat="1" applyFill="1" applyBorder="1" applyAlignment="1">
      <alignment horizontal="right" vertical="center"/>
    </xf>
    <xf numFmtId="0" fontId="53" fillId="7" borderId="39" xfId="0" applyFont="1" applyFill="1" applyBorder="1" applyAlignment="1">
      <alignment horizontal="center" vertical="center"/>
    </xf>
    <xf numFmtId="0" fontId="0" fillId="0" borderId="0" xfId="0"/>
    <xf numFmtId="0" fontId="0" fillId="8" borderId="0" xfId="0" applyFill="1" applyAlignment="1">
      <alignment vertical="center"/>
    </xf>
    <xf numFmtId="0" fontId="0" fillId="8" borderId="40" xfId="0" applyFill="1" applyBorder="1" applyAlignment="1">
      <alignment vertical="center"/>
    </xf>
    <xf numFmtId="0" fontId="51" fillId="8" borderId="0" xfId="0" applyFont="1" applyFill="1" applyBorder="1" applyAlignment="1">
      <alignment horizontal="right" vertical="center"/>
    </xf>
    <xf numFmtId="0" fontId="0" fillId="8" borderId="0" xfId="0" applyFill="1" applyBorder="1" applyAlignment="1">
      <alignment vertical="center"/>
    </xf>
    <xf numFmtId="0" fontId="0" fillId="8" borderId="0" xfId="0" applyFill="1"/>
    <xf numFmtId="0" fontId="42" fillId="3" borderId="39" xfId="0" applyFont="1" applyFill="1" applyBorder="1" applyAlignment="1">
      <alignment horizontal="center" vertical="center"/>
    </xf>
    <xf numFmtId="0" fontId="0" fillId="3" borderId="40" xfId="0" applyFill="1" applyBorder="1" applyAlignment="1">
      <alignment horizontal="center" vertical="center"/>
    </xf>
    <xf numFmtId="0" fontId="0" fillId="3" borderId="0" xfId="0" applyFill="1" applyBorder="1" applyAlignment="1"/>
    <xf numFmtId="0" fontId="0" fillId="5" borderId="0" xfId="0" applyFill="1" applyAlignment="1"/>
    <xf numFmtId="0" fontId="39" fillId="3" borderId="0" xfId="0" applyFont="1" applyFill="1" applyBorder="1" applyAlignment="1">
      <alignment horizontal="right" wrapText="1"/>
    </xf>
    <xf numFmtId="0" fontId="32" fillId="3" borderId="0" xfId="0" applyFont="1" applyFill="1" applyBorder="1" applyAlignment="1">
      <alignment horizontal="center"/>
    </xf>
    <xf numFmtId="0" fontId="33" fillId="3" borderId="0" xfId="0" applyFont="1" applyFill="1" applyBorder="1"/>
    <xf numFmtId="0" fontId="32" fillId="5" borderId="0" xfId="0" applyFont="1" applyFill="1" applyBorder="1"/>
    <xf numFmtId="0" fontId="34" fillId="5" borderId="0" xfId="0" applyFont="1" applyFill="1" applyBorder="1"/>
    <xf numFmtId="2" fontId="32" fillId="3" borderId="5" xfId="0" applyNumberFormat="1" applyFont="1" applyFill="1" applyBorder="1" applyAlignment="1">
      <alignment horizontal="right"/>
    </xf>
    <xf numFmtId="2" fontId="33" fillId="3" borderId="5" xfId="0" applyNumberFormat="1" applyFont="1" applyFill="1" applyBorder="1" applyAlignment="1">
      <alignment horizontal="right"/>
    </xf>
    <xf numFmtId="2" fontId="38" fillId="3" borderId="5" xfId="0" applyNumberFormat="1" applyFont="1" applyFill="1" applyBorder="1" applyAlignment="1">
      <alignment horizontal="right"/>
    </xf>
    <xf numFmtId="2" fontId="33" fillId="3" borderId="0" xfId="0" applyNumberFormat="1" applyFont="1" applyFill="1" applyAlignment="1">
      <alignment horizontal="right"/>
    </xf>
    <xf numFmtId="2" fontId="33" fillId="0" borderId="5" xfId="0" applyNumberFormat="1" applyFont="1" applyBorder="1" applyAlignment="1">
      <alignment horizontal="right"/>
    </xf>
    <xf numFmtId="2" fontId="38" fillId="0" borderId="5" xfId="0" applyNumberFormat="1" applyFont="1" applyBorder="1" applyAlignment="1">
      <alignment horizontal="right"/>
    </xf>
    <xf numFmtId="2" fontId="35" fillId="4" borderId="0" xfId="0" applyNumberFormat="1" applyFont="1" applyFill="1" applyBorder="1" applyAlignment="1" applyProtection="1">
      <alignment horizontal="right" wrapText="1"/>
      <protection locked="0"/>
    </xf>
    <xf numFmtId="2" fontId="35" fillId="4" borderId="5" xfId="0" applyNumberFormat="1" applyFont="1" applyFill="1" applyBorder="1" applyAlignment="1" applyProtection="1">
      <alignment horizontal="right" wrapText="1"/>
      <protection locked="0"/>
    </xf>
    <xf numFmtId="2" fontId="52" fillId="2" borderId="13" xfId="0" applyNumberFormat="1" applyFont="1" applyFill="1" applyBorder="1" applyAlignment="1" applyProtection="1">
      <alignment horizontal="right" wrapText="1"/>
      <protection locked="0"/>
    </xf>
    <xf numFmtId="2" fontId="52" fillId="2" borderId="25" xfId="0" applyNumberFormat="1" applyFont="1" applyFill="1" applyBorder="1" applyAlignment="1" applyProtection="1">
      <alignment horizontal="right" wrapText="1"/>
      <protection locked="0"/>
    </xf>
    <xf numFmtId="2" fontId="54" fillId="7" borderId="0" xfId="0" applyNumberFormat="1" applyFont="1" applyFill="1" applyAlignment="1"/>
    <xf numFmtId="2" fontId="0" fillId="7" borderId="0" xfId="0" applyNumberFormat="1" applyFill="1" applyAlignment="1"/>
    <xf numFmtId="2" fontId="0" fillId="0" borderId="0" xfId="0" applyNumberFormat="1" applyAlignment="1"/>
    <xf numFmtId="2" fontId="55" fillId="0" borderId="0" xfId="0" applyNumberFormat="1" applyFont="1" applyAlignment="1"/>
    <xf numFmtId="2" fontId="30" fillId="0" borderId="0" xfId="0" applyNumberFormat="1" applyFont="1" applyAlignment="1"/>
    <xf numFmtId="2" fontId="0" fillId="0" borderId="0" xfId="0" quotePrefix="1" applyNumberFormat="1" applyAlignment="1"/>
    <xf numFmtId="2" fontId="0" fillId="0" borderId="0" xfId="0" applyNumberFormat="1" applyAlignment="1">
      <alignment wrapText="1"/>
    </xf>
    <xf numFmtId="2" fontId="56" fillId="0" borderId="0" xfId="0" applyNumberFormat="1" applyFont="1" applyBorder="1" applyAlignment="1"/>
    <xf numFmtId="2" fontId="56" fillId="8" borderId="0" xfId="0" applyNumberFormat="1" applyFont="1" applyFill="1" applyAlignment="1">
      <alignment vertical="top" wrapText="1"/>
    </xf>
    <xf numFmtId="2" fontId="37" fillId="8" borderId="0" xfId="0" applyNumberFormat="1" applyFont="1" applyFill="1" applyAlignment="1">
      <alignment vertical="top" wrapText="1"/>
    </xf>
    <xf numFmtId="2" fontId="37" fillId="8" borderId="0" xfId="0" quotePrefix="1" applyNumberFormat="1" applyFont="1" applyFill="1" applyAlignment="1">
      <alignment vertical="top" wrapText="1"/>
    </xf>
    <xf numFmtId="2" fontId="56" fillId="0" borderId="0" xfId="0" applyNumberFormat="1" applyFont="1" applyAlignment="1">
      <alignment vertical="top" wrapText="1"/>
    </xf>
    <xf numFmtId="2" fontId="37" fillId="0" borderId="0" xfId="0" applyNumberFormat="1" applyFont="1" applyAlignment="1">
      <alignment vertical="top" wrapText="1"/>
    </xf>
    <xf numFmtId="2" fontId="37" fillId="0" borderId="0" xfId="0" quotePrefix="1" applyNumberFormat="1" applyFont="1" applyAlignment="1">
      <alignment vertical="top" wrapText="1"/>
    </xf>
    <xf numFmtId="2" fontId="56" fillId="0" borderId="0" xfId="0" applyNumberFormat="1" applyFont="1" applyAlignment="1">
      <alignment vertical="top"/>
    </xf>
    <xf numFmtId="2" fontId="56" fillId="8" borderId="0" xfId="0" applyNumberFormat="1" applyFont="1" applyFill="1" applyAlignment="1">
      <alignment vertical="top"/>
    </xf>
    <xf numFmtId="2" fontId="56" fillId="0" borderId="0" xfId="0" applyNumberFormat="1" applyFont="1" applyBorder="1" applyAlignment="1">
      <alignment vertical="top" wrapText="1"/>
    </xf>
    <xf numFmtId="2" fontId="37" fillId="0" borderId="0" xfId="0" applyNumberFormat="1" applyFont="1" applyBorder="1" applyAlignment="1">
      <alignment vertical="top" wrapText="1"/>
    </xf>
    <xf numFmtId="2" fontId="37" fillId="0" borderId="0" xfId="0" quotePrefix="1" applyNumberFormat="1" applyFont="1" applyBorder="1" applyAlignment="1">
      <alignment vertical="top" wrapText="1"/>
    </xf>
    <xf numFmtId="2" fontId="0" fillId="0" borderId="0" xfId="0" applyNumberFormat="1" applyAlignment="1">
      <alignment vertical="center" wrapText="1"/>
    </xf>
    <xf numFmtId="2" fontId="33" fillId="0" borderId="5" xfId="0" applyNumberFormat="1" applyFont="1" applyBorder="1" applyAlignment="1">
      <alignment horizontal="right"/>
    </xf>
    <xf numFmtId="4" fontId="32" fillId="3" borderId="5" xfId="0" applyNumberFormat="1" applyFont="1" applyFill="1" applyBorder="1" applyAlignment="1">
      <alignment horizontal="right"/>
    </xf>
    <xf numFmtId="4" fontId="33" fillId="3" borderId="5" xfId="0" applyNumberFormat="1" applyFont="1" applyFill="1" applyBorder="1" applyAlignment="1">
      <alignment horizontal="right"/>
    </xf>
    <xf numFmtId="4" fontId="38" fillId="3" borderId="5" xfId="0" applyNumberFormat="1" applyFont="1" applyFill="1" applyBorder="1" applyAlignment="1">
      <alignment horizontal="right"/>
    </xf>
    <xf numFmtId="4" fontId="35" fillId="4" borderId="0" xfId="0" applyNumberFormat="1" applyFont="1" applyFill="1" applyBorder="1" applyAlignment="1" applyProtection="1">
      <alignment horizontal="right" wrapText="1"/>
      <protection locked="0"/>
    </xf>
    <xf numFmtId="2" fontId="30" fillId="0" borderId="0" xfId="0" applyNumberFormat="1" applyFont="1" applyAlignment="1">
      <alignment vertical="center" wrapText="1"/>
    </xf>
    <xf numFmtId="0" fontId="0" fillId="0" borderId="0" xfId="0"/>
    <xf numFmtId="2" fontId="8" fillId="0" borderId="0" xfId="0" applyNumberFormat="1" applyFont="1" applyAlignment="1">
      <alignment vertical="top" wrapText="1"/>
    </xf>
    <xf numFmtId="0" fontId="0" fillId="0" borderId="26" xfId="0" applyBorder="1"/>
    <xf numFmtId="0" fontId="33" fillId="3" borderId="0" xfId="0" applyFont="1" applyFill="1" applyBorder="1" applyAlignment="1"/>
    <xf numFmtId="0" fontId="55" fillId="3" borderId="0" xfId="0" applyFont="1" applyFill="1"/>
    <xf numFmtId="0" fontId="33" fillId="3" borderId="0" xfId="0" applyFont="1" applyFill="1" applyAlignment="1">
      <alignment horizontal="left" indent="2"/>
    </xf>
    <xf numFmtId="0" fontId="10" fillId="3" borderId="0" xfId="0" applyFont="1" applyFill="1" applyBorder="1" applyAlignment="1"/>
    <xf numFmtId="4" fontId="33" fillId="3" borderId="12" xfId="0" applyNumberFormat="1" applyFont="1" applyFill="1" applyBorder="1" applyAlignment="1">
      <alignment horizontal="right"/>
    </xf>
    <xf numFmtId="4" fontId="35" fillId="4" borderId="12" xfId="0" applyNumberFormat="1" applyFont="1" applyFill="1" applyBorder="1" applyAlignment="1" applyProtection="1">
      <alignment horizontal="right" wrapText="1"/>
      <protection locked="0"/>
    </xf>
    <xf numFmtId="1" fontId="33" fillId="3" borderId="2" xfId="0" applyNumberFormat="1" applyFont="1" applyFill="1" applyBorder="1" applyAlignment="1">
      <alignment horizontal="right"/>
    </xf>
    <xf numFmtId="2" fontId="39" fillId="0" borderId="0" xfId="0" applyNumberFormat="1" applyFont="1" applyAlignment="1"/>
    <xf numFmtId="10" fontId="26" fillId="9" borderId="17" xfId="3" applyNumberFormat="1" applyFont="1" applyFill="1" applyBorder="1"/>
    <xf numFmtId="10" fontId="26" fillId="0" borderId="0" xfId="3" applyNumberFormat="1" applyFont="1" applyBorder="1"/>
    <xf numFmtId="10" fontId="26" fillId="0" borderId="18" xfId="3" applyNumberFormat="1" applyFont="1" applyBorder="1"/>
    <xf numFmtId="10" fontId="0" fillId="0" borderId="0" xfId="0" applyNumberFormat="1" applyBorder="1"/>
    <xf numFmtId="10" fontId="26" fillId="0" borderId="19" xfId="3" applyNumberFormat="1" applyFont="1" applyBorder="1"/>
    <xf numFmtId="10" fontId="26" fillId="0" borderId="24" xfId="3" applyNumberFormat="1" applyFont="1" applyBorder="1"/>
    <xf numFmtId="1" fontId="52" fillId="2" borderId="20" xfId="0" applyNumberFormat="1" applyFont="1" applyFill="1" applyBorder="1" applyAlignment="1" applyProtection="1">
      <alignment horizontal="right" wrapText="1"/>
      <protection locked="0"/>
    </xf>
    <xf numFmtId="1" fontId="52" fillId="2" borderId="13" xfId="0" applyNumberFormat="1" applyFont="1" applyFill="1" applyBorder="1" applyAlignment="1" applyProtection="1">
      <alignment horizontal="right" wrapText="1"/>
      <protection locked="0"/>
    </xf>
    <xf numFmtId="1" fontId="52" fillId="2" borderId="21" xfId="0" applyNumberFormat="1" applyFont="1" applyFill="1" applyBorder="1" applyAlignment="1" applyProtection="1">
      <alignment horizontal="right" wrapText="1"/>
      <protection locked="0"/>
    </xf>
    <xf numFmtId="9" fontId="33" fillId="3" borderId="5" xfId="0" applyNumberFormat="1" applyFont="1" applyFill="1" applyBorder="1" applyAlignment="1">
      <alignment horizontal="right"/>
    </xf>
    <xf numFmtId="9" fontId="38" fillId="0" borderId="5" xfId="0" applyNumberFormat="1" applyFont="1" applyFill="1" applyBorder="1" applyAlignment="1">
      <alignment horizontal="right"/>
    </xf>
    <xf numFmtId="9" fontId="33" fillId="0" borderId="5" xfId="3" applyFont="1" applyFill="1" applyBorder="1"/>
    <xf numFmtId="0" fontId="0" fillId="3" borderId="0" xfId="0" applyFont="1" applyFill="1" applyAlignment="1">
      <alignment horizontal="left" wrapText="1"/>
    </xf>
    <xf numFmtId="0" fontId="0" fillId="0" borderId="11" xfId="0" applyFont="1" applyBorder="1" applyAlignment="1">
      <alignment vertical="center" wrapText="1"/>
    </xf>
    <xf numFmtId="0" fontId="57" fillId="0" borderId="2" xfId="0" applyFont="1" applyBorder="1" applyAlignment="1">
      <alignment vertical="center" wrapText="1"/>
    </xf>
    <xf numFmtId="0" fontId="57" fillId="0" borderId="10" xfId="0" applyFont="1" applyBorder="1" applyAlignment="1">
      <alignment vertical="center" wrapText="1"/>
    </xf>
    <xf numFmtId="0" fontId="57" fillId="0" borderId="5" xfId="0" applyFont="1" applyBorder="1" applyAlignment="1">
      <alignment vertical="center" wrapText="1"/>
    </xf>
    <xf numFmtId="0" fontId="13" fillId="0" borderId="2" xfId="0" applyFont="1" applyBorder="1" applyAlignment="1">
      <alignment vertical="center" wrapText="1"/>
    </xf>
    <xf numFmtId="0" fontId="13" fillId="0" borderId="5" xfId="0" applyFont="1" applyBorder="1" applyAlignment="1">
      <alignment vertical="center" wrapText="1"/>
    </xf>
    <xf numFmtId="0" fontId="57" fillId="0" borderId="5" xfId="0" applyFont="1" applyFill="1" applyBorder="1" applyAlignment="1">
      <alignment vertical="center"/>
    </xf>
    <xf numFmtId="0" fontId="13" fillId="0" borderId="5" xfId="0" applyFont="1" applyFill="1" applyBorder="1" applyAlignment="1">
      <alignment horizontal="left" vertical="center" wrapText="1"/>
    </xf>
    <xf numFmtId="0" fontId="13" fillId="0" borderId="2" xfId="0" applyFont="1" applyFill="1" applyBorder="1" applyAlignment="1">
      <alignment vertical="center" wrapText="1"/>
    </xf>
    <xf numFmtId="0" fontId="13" fillId="0" borderId="5" xfId="0" applyFont="1" applyFill="1" applyBorder="1" applyAlignment="1">
      <alignment vertical="center" wrapText="1"/>
    </xf>
    <xf numFmtId="0" fontId="8" fillId="0" borderId="5" xfId="0" applyFont="1" applyBorder="1" applyAlignment="1">
      <alignment vertical="center" wrapText="1"/>
    </xf>
    <xf numFmtId="0" fontId="37" fillId="10" borderId="5" xfId="0" applyFont="1" applyFill="1" applyBorder="1" applyAlignment="1">
      <alignment vertical="center" wrapText="1"/>
    </xf>
    <xf numFmtId="0" fontId="37" fillId="10" borderId="2" xfId="0" applyFont="1" applyFill="1" applyBorder="1" applyAlignment="1">
      <alignment vertical="center" wrapText="1"/>
    </xf>
    <xf numFmtId="0" fontId="37" fillId="10" borderId="0" xfId="0" applyFont="1" applyFill="1" applyBorder="1"/>
    <xf numFmtId="0" fontId="0" fillId="10" borderId="5" xfId="0" applyFont="1" applyFill="1" applyBorder="1" applyAlignment="1">
      <alignment vertical="center" wrapText="1"/>
    </xf>
    <xf numFmtId="0" fontId="0" fillId="10" borderId="2" xfId="0" applyFont="1" applyFill="1" applyBorder="1" applyAlignment="1">
      <alignment vertical="center" wrapText="1"/>
    </xf>
    <xf numFmtId="0" fontId="13" fillId="3" borderId="5" xfId="0" applyFont="1" applyFill="1" applyBorder="1" applyAlignment="1">
      <alignment horizontal="left" vertical="center" wrapText="1"/>
    </xf>
    <xf numFmtId="0" fontId="13" fillId="0" borderId="5" xfId="0" applyFont="1" applyBorder="1" applyAlignment="1">
      <alignment horizontal="left" vertical="center" wrapText="1"/>
    </xf>
    <xf numFmtId="0" fontId="57" fillId="0" borderId="1" xfId="0" applyFont="1" applyBorder="1" applyAlignment="1">
      <alignment vertical="center" wrapText="1"/>
    </xf>
    <xf numFmtId="0" fontId="57" fillId="0" borderId="2" xfId="0" applyFont="1" applyFill="1" applyBorder="1" applyAlignment="1">
      <alignment vertical="center" wrapText="1"/>
    </xf>
    <xf numFmtId="0" fontId="57" fillId="0" borderId="10" xfId="0" applyFont="1" applyFill="1" applyBorder="1" applyAlignment="1">
      <alignment vertical="center" wrapText="1"/>
    </xf>
    <xf numFmtId="0" fontId="57" fillId="0" borderId="3" xfId="0" applyFont="1" applyFill="1" applyBorder="1" applyAlignment="1">
      <alignment vertical="center" wrapText="1"/>
    </xf>
    <xf numFmtId="0" fontId="13" fillId="0" borderId="3" xfId="0" applyFont="1" applyBorder="1" applyAlignment="1">
      <alignment vertical="center" wrapText="1"/>
    </xf>
    <xf numFmtId="0" fontId="13" fillId="0" borderId="10" xfId="0" applyFont="1" applyFill="1" applyBorder="1" applyAlignment="1">
      <alignment vertical="center" wrapText="1"/>
    </xf>
    <xf numFmtId="0" fontId="13" fillId="0" borderId="1" xfId="0" applyFont="1" applyFill="1" applyBorder="1" applyAlignment="1">
      <alignment vertical="center" wrapText="1"/>
    </xf>
    <xf numFmtId="0" fontId="13" fillId="0" borderId="3" xfId="0" applyFont="1" applyFill="1" applyBorder="1" applyAlignment="1">
      <alignment vertical="center" wrapText="1"/>
    </xf>
    <xf numFmtId="0" fontId="13" fillId="0" borderId="2" xfId="0" applyFont="1" applyFill="1" applyBorder="1" applyAlignment="1">
      <alignment vertical="center"/>
    </xf>
    <xf numFmtId="0" fontId="57" fillId="0" borderId="5" xfId="0" applyFont="1" applyFill="1" applyBorder="1" applyAlignment="1">
      <alignment vertical="center" wrapText="1"/>
    </xf>
    <xf numFmtId="0" fontId="57" fillId="3" borderId="2" xfId="0" applyFont="1" applyFill="1" applyBorder="1" applyAlignment="1">
      <alignment vertical="center" wrapText="1"/>
    </xf>
    <xf numFmtId="3" fontId="57" fillId="3" borderId="2" xfId="0" applyNumberFormat="1" applyFont="1" applyFill="1" applyBorder="1" applyAlignment="1" applyProtection="1">
      <alignment vertical="center" wrapText="1"/>
      <protection locked="0"/>
    </xf>
    <xf numFmtId="0" fontId="13" fillId="3" borderId="2" xfId="0" applyFont="1" applyFill="1" applyBorder="1" applyAlignment="1">
      <alignment vertical="center" wrapText="1"/>
    </xf>
    <xf numFmtId="3" fontId="13" fillId="3" borderId="2" xfId="0" applyNumberFormat="1" applyFont="1" applyFill="1" applyBorder="1" applyAlignment="1" applyProtection="1">
      <alignment vertical="center" wrapText="1"/>
      <protection locked="0"/>
    </xf>
    <xf numFmtId="0" fontId="57" fillId="3" borderId="1" xfId="0" applyFont="1" applyFill="1" applyBorder="1" applyAlignment="1">
      <alignment vertical="center" wrapText="1"/>
    </xf>
    <xf numFmtId="0" fontId="57" fillId="3" borderId="5" xfId="0" applyFont="1" applyFill="1" applyBorder="1" applyAlignment="1">
      <alignment vertical="center"/>
    </xf>
    <xf numFmtId="0" fontId="57" fillId="3" borderId="5" xfId="0" applyFont="1" applyFill="1" applyBorder="1" applyAlignment="1">
      <alignment vertical="center" wrapText="1"/>
    </xf>
    <xf numFmtId="0" fontId="13" fillId="0" borderId="5" xfId="0" applyFont="1" applyFill="1" applyBorder="1" applyAlignment="1">
      <alignment wrapText="1"/>
    </xf>
    <xf numFmtId="0" fontId="13" fillId="3" borderId="5" xfId="0" applyFont="1" applyFill="1" applyBorder="1" applyAlignment="1">
      <alignment vertical="center" wrapText="1"/>
    </xf>
    <xf numFmtId="0" fontId="0" fillId="10" borderId="0" xfId="0" applyFill="1" applyBorder="1" applyAlignment="1">
      <alignment vertical="center"/>
    </xf>
    <xf numFmtId="0" fontId="0" fillId="10" borderId="0" xfId="0" applyFill="1" applyBorder="1" applyAlignment="1">
      <alignment horizontal="center" vertical="center"/>
    </xf>
    <xf numFmtId="10" fontId="26" fillId="10" borderId="36" xfId="3" applyNumberFormat="1" applyFont="1" applyFill="1" applyBorder="1" applyAlignment="1">
      <alignment horizontal="right" vertical="center"/>
    </xf>
    <xf numFmtId="0" fontId="0" fillId="10" borderId="0" xfId="0" applyFill="1" applyAlignment="1">
      <alignment vertical="center"/>
    </xf>
    <xf numFmtId="0" fontId="58" fillId="0" borderId="0" xfId="0" applyFont="1" applyFill="1"/>
    <xf numFmtId="0" fontId="59" fillId="0" borderId="0" xfId="0" applyFont="1" applyFill="1" applyAlignment="1">
      <alignment vertical="top"/>
    </xf>
    <xf numFmtId="0" fontId="41" fillId="0" borderId="0" xfId="0" applyFont="1" applyAlignment="1">
      <alignment vertical="center"/>
    </xf>
    <xf numFmtId="10" fontId="0" fillId="3" borderId="39" xfId="0" applyNumberFormat="1" applyFill="1" applyBorder="1" applyAlignment="1">
      <alignment vertical="center"/>
    </xf>
    <xf numFmtId="10" fontId="0" fillId="3" borderId="39" xfId="0" applyNumberFormat="1" applyFill="1" applyBorder="1"/>
    <xf numFmtId="10" fontId="0" fillId="0" borderId="0" xfId="0" applyNumberFormat="1"/>
    <xf numFmtId="1" fontId="0" fillId="0" borderId="0" xfId="0" applyNumberFormat="1"/>
    <xf numFmtId="0" fontId="0" fillId="3" borderId="0" xfId="0" applyFill="1" applyAlignment="1">
      <alignment vertical="center"/>
    </xf>
    <xf numFmtId="0" fontId="30" fillId="3" borderId="0" xfId="0" applyFont="1" applyFill="1" applyAlignment="1">
      <alignment vertical="center" wrapText="1"/>
    </xf>
    <xf numFmtId="0" fontId="30" fillId="3" borderId="0" xfId="0" applyFont="1" applyFill="1" applyAlignment="1">
      <alignment vertical="center"/>
    </xf>
    <xf numFmtId="0" fontId="0" fillId="3" borderId="0" xfId="0" applyFill="1" applyBorder="1" applyAlignment="1">
      <alignment vertical="center"/>
    </xf>
    <xf numFmtId="166" fontId="26" fillId="3" borderId="0" xfId="1" applyNumberFormat="1" applyFont="1" applyFill="1" applyBorder="1" applyAlignment="1">
      <alignment horizontal="right" vertical="center"/>
    </xf>
    <xf numFmtId="167" fontId="26" fillId="3" borderId="0" xfId="1" applyNumberFormat="1" applyFont="1" applyFill="1" applyBorder="1" applyAlignment="1">
      <alignment horizontal="right" vertical="center"/>
    </xf>
    <xf numFmtId="0" fontId="0" fillId="3" borderId="0" xfId="0" applyFont="1" applyFill="1" applyAlignment="1">
      <alignment vertical="center"/>
    </xf>
    <xf numFmtId="2" fontId="67" fillId="0" borderId="0" xfId="0" applyNumberFormat="1" applyFont="1" applyAlignment="1"/>
    <xf numFmtId="0" fontId="57" fillId="0" borderId="35" xfId="0" applyFont="1" applyBorder="1" applyAlignment="1">
      <alignment vertical="center" wrapText="1"/>
    </xf>
    <xf numFmtId="0" fontId="13" fillId="0" borderId="34" xfId="0" applyFont="1" applyBorder="1" applyAlignment="1">
      <alignment vertical="center" wrapText="1"/>
    </xf>
    <xf numFmtId="0" fontId="13" fillId="0" borderId="11" xfId="0" applyFont="1" applyBorder="1" applyAlignment="1">
      <alignment vertical="center" wrapText="1"/>
    </xf>
    <xf numFmtId="0" fontId="13" fillId="0" borderId="35" xfId="0" applyFont="1" applyBorder="1" applyAlignment="1">
      <alignment vertical="center" wrapText="1"/>
    </xf>
    <xf numFmtId="0" fontId="13" fillId="0" borderId="5" xfId="0" applyFont="1" applyFill="1" applyBorder="1" applyAlignment="1">
      <alignment vertical="center"/>
    </xf>
    <xf numFmtId="0" fontId="13" fillId="0" borderId="35" xfId="0" applyFont="1" applyFill="1" applyBorder="1" applyAlignment="1">
      <alignment vertical="center"/>
    </xf>
    <xf numFmtId="3" fontId="13" fillId="3" borderId="5" xfId="0" applyNumberFormat="1" applyFont="1" applyFill="1" applyBorder="1" applyAlignment="1" applyProtection="1">
      <alignment vertical="center" wrapText="1"/>
      <protection locked="0"/>
    </xf>
    <xf numFmtId="3" fontId="57" fillId="3" borderId="5" xfId="0" applyNumberFormat="1" applyFont="1" applyFill="1" applyBorder="1" applyAlignment="1" applyProtection="1">
      <alignment vertical="center" wrapText="1"/>
      <protection locked="0"/>
    </xf>
    <xf numFmtId="0" fontId="57" fillId="3" borderId="35" xfId="0" applyFont="1" applyFill="1" applyBorder="1" applyAlignment="1">
      <alignment vertical="center" wrapText="1"/>
    </xf>
    <xf numFmtId="0" fontId="13" fillId="0" borderId="12" xfId="0" applyFont="1" applyFill="1" applyBorder="1" applyAlignment="1">
      <alignment vertical="center" wrapText="1"/>
    </xf>
    <xf numFmtId="0" fontId="13" fillId="0" borderId="11" xfId="0" applyFont="1" applyFill="1" applyBorder="1" applyAlignment="1">
      <alignment vertical="center" wrapText="1"/>
    </xf>
    <xf numFmtId="0" fontId="43" fillId="3" borderId="0" xfId="0" applyFont="1" applyFill="1" applyBorder="1"/>
    <xf numFmtId="0" fontId="33" fillId="0" borderId="9" xfId="0" applyFont="1" applyBorder="1" applyAlignment="1">
      <alignment vertical="center"/>
    </xf>
    <xf numFmtId="0" fontId="33" fillId="0" borderId="10" xfId="0" applyFont="1" applyBorder="1" applyAlignment="1">
      <alignment vertical="center"/>
    </xf>
    <xf numFmtId="0" fontId="53" fillId="7" borderId="12" xfId="0" applyFont="1" applyFill="1" applyBorder="1" applyAlignment="1">
      <alignment vertical="center"/>
    </xf>
    <xf numFmtId="0" fontId="53" fillId="7" borderId="5" xfId="0" applyFont="1" applyFill="1" applyBorder="1" applyAlignment="1">
      <alignment vertical="center"/>
    </xf>
    <xf numFmtId="2" fontId="30" fillId="0" borderId="0" xfId="0" applyNumberFormat="1" applyFont="1" applyAlignment="1">
      <alignment vertical="center" wrapText="1"/>
    </xf>
    <xf numFmtId="2" fontId="0" fillId="0" borderId="0" xfId="0" applyNumberFormat="1" applyFont="1" applyAlignment="1">
      <alignment vertical="center" wrapText="1"/>
    </xf>
    <xf numFmtId="2" fontId="0" fillId="11" borderId="27" xfId="0" quotePrefix="1" applyNumberFormat="1" applyFill="1" applyBorder="1" applyAlignment="1">
      <alignment horizontal="left" vertical="top" wrapText="1"/>
    </xf>
    <xf numFmtId="2" fontId="0" fillId="11" borderId="28" xfId="0" quotePrefix="1" applyNumberFormat="1" applyFill="1" applyBorder="1" applyAlignment="1">
      <alignment horizontal="left" vertical="top" wrapText="1"/>
    </xf>
    <xf numFmtId="2" fontId="0" fillId="11" borderId="29" xfId="0" quotePrefix="1" applyNumberFormat="1" applyFill="1" applyBorder="1" applyAlignment="1">
      <alignment horizontal="left" vertical="top" wrapText="1"/>
    </xf>
    <xf numFmtId="0" fontId="0" fillId="10" borderId="0" xfId="0" applyFill="1" applyBorder="1" applyAlignment="1">
      <alignment horizontal="left" vertical="center" wrapText="1"/>
    </xf>
    <xf numFmtId="0" fontId="30" fillId="3" borderId="0" xfId="0" applyFont="1" applyFill="1" applyAlignment="1">
      <alignment vertical="center" wrapText="1"/>
    </xf>
    <xf numFmtId="0" fontId="30" fillId="3" borderId="0" xfId="0" applyFont="1" applyFill="1" applyAlignment="1">
      <alignment vertical="center"/>
    </xf>
    <xf numFmtId="0" fontId="31" fillId="3" borderId="0" xfId="0" applyFont="1" applyFill="1" applyBorder="1" applyAlignment="1">
      <alignment horizontal="center"/>
    </xf>
    <xf numFmtId="0" fontId="0" fillId="3" borderId="0" xfId="0" applyFill="1" applyAlignment="1">
      <alignment horizontal="center" vertical="center" wrapText="1"/>
    </xf>
    <xf numFmtId="0" fontId="0" fillId="3" borderId="0" xfId="0" applyFill="1" applyBorder="1" applyAlignment="1">
      <alignment horizontal="left" vertical="center" wrapText="1"/>
    </xf>
    <xf numFmtId="0" fontId="0" fillId="3" borderId="0" xfId="0" applyFill="1" applyBorder="1" applyAlignment="1">
      <alignment horizontal="left" vertical="center"/>
    </xf>
    <xf numFmtId="0" fontId="0" fillId="3" borderId="0" xfId="0" applyFill="1" applyAlignment="1">
      <alignment vertical="center"/>
    </xf>
    <xf numFmtId="0" fontId="0" fillId="3" borderId="0" xfId="0" applyFill="1" applyAlignment="1">
      <alignment vertical="center" wrapText="1"/>
    </xf>
    <xf numFmtId="167" fontId="26" fillId="0" borderId="45" xfId="1" applyNumberFormat="1" applyFont="1" applyBorder="1" applyAlignment="1">
      <alignment vertical="center"/>
    </xf>
    <xf numFmtId="167" fontId="26" fillId="0" borderId="46" xfId="1" applyNumberFormat="1" applyFont="1" applyBorder="1" applyAlignment="1">
      <alignment vertical="center"/>
    </xf>
    <xf numFmtId="167" fontId="26" fillId="0" borderId="47" xfId="1" applyNumberFormat="1" applyFont="1" applyBorder="1" applyAlignment="1">
      <alignment vertical="center"/>
    </xf>
    <xf numFmtId="0" fontId="0" fillId="3" borderId="48" xfId="0" applyFill="1" applyBorder="1" applyAlignment="1">
      <alignment vertical="center"/>
    </xf>
    <xf numFmtId="0" fontId="0" fillId="3" borderId="0" xfId="0" applyFill="1" applyBorder="1" applyAlignment="1">
      <alignment vertical="center"/>
    </xf>
    <xf numFmtId="0" fontId="0" fillId="0" borderId="0" xfId="0" applyAlignment="1">
      <alignment vertical="center"/>
    </xf>
    <xf numFmtId="0" fontId="0" fillId="8" borderId="0" xfId="0" applyFill="1" applyAlignment="1">
      <alignment vertical="center" wrapText="1"/>
    </xf>
    <xf numFmtId="0" fontId="0" fillId="8" borderId="0" xfId="0" applyFill="1" applyAlignment="1">
      <alignment vertical="center"/>
    </xf>
    <xf numFmtId="0" fontId="17" fillId="3" borderId="0" xfId="0" applyFont="1" applyFill="1" applyAlignment="1">
      <alignment horizontal="left" wrapText="1"/>
    </xf>
    <xf numFmtId="0" fontId="60" fillId="3" borderId="0" xfId="0" applyFont="1" applyFill="1" applyAlignment="1">
      <alignment horizontal="left" wrapText="1"/>
    </xf>
    <xf numFmtId="0" fontId="49" fillId="3" borderId="0" xfId="0" applyFont="1" applyFill="1" applyAlignment="1">
      <alignment horizontal="left" vertical="center" wrapText="1"/>
    </xf>
    <xf numFmtId="0" fontId="0" fillId="8" borderId="0" xfId="0" applyFill="1" applyAlignment="1">
      <alignment horizontal="center" vertical="center" wrapText="1"/>
    </xf>
    <xf numFmtId="0" fontId="0" fillId="3" borderId="0" xfId="0" applyFont="1" applyFill="1" applyAlignment="1">
      <alignment horizontal="left" vertical="center" wrapText="1"/>
    </xf>
    <xf numFmtId="167" fontId="26" fillId="0" borderId="49" xfId="1" applyNumberFormat="1" applyFont="1" applyBorder="1" applyAlignment="1">
      <alignment vertical="center"/>
    </xf>
    <xf numFmtId="167" fontId="26" fillId="0" borderId="50" xfId="1" applyNumberFormat="1" applyFont="1" applyBorder="1" applyAlignment="1">
      <alignment vertical="center"/>
    </xf>
    <xf numFmtId="167" fontId="26" fillId="0" borderId="51" xfId="1" applyNumberFormat="1" applyFont="1" applyBorder="1" applyAlignment="1">
      <alignment vertical="center"/>
    </xf>
    <xf numFmtId="0" fontId="30" fillId="8" borderId="0" xfId="0" applyFont="1" applyFill="1" applyAlignment="1">
      <alignment vertical="center" wrapText="1"/>
    </xf>
    <xf numFmtId="0" fontId="30" fillId="8" borderId="0" xfId="0" applyFont="1" applyFill="1" applyAlignment="1">
      <alignment vertical="center"/>
    </xf>
    <xf numFmtId="0" fontId="49" fillId="3" borderId="0" xfId="0" applyFont="1" applyFill="1" applyAlignment="1"/>
    <xf numFmtId="0" fontId="62" fillId="3" borderId="0" xfId="0" applyFont="1" applyFill="1" applyAlignment="1"/>
    <xf numFmtId="0" fontId="28" fillId="7" borderId="0" xfId="0" applyFont="1" applyFill="1" applyBorder="1" applyAlignment="1">
      <alignment vertical="center"/>
    </xf>
    <xf numFmtId="0" fontId="0" fillId="7" borderId="0" xfId="0" applyFill="1" applyAlignment="1">
      <alignment vertical="center"/>
    </xf>
    <xf numFmtId="0" fontId="38" fillId="13" borderId="55" xfId="0" applyFont="1" applyFill="1" applyBorder="1" applyAlignment="1">
      <alignment vertical="center" wrapText="1"/>
    </xf>
    <xf numFmtId="0" fontId="38" fillId="13" borderId="56" xfId="0" applyFont="1" applyFill="1" applyBorder="1" applyAlignment="1">
      <alignment vertical="center" wrapText="1"/>
    </xf>
    <xf numFmtId="0" fontId="0" fillId="3" borderId="0" xfId="0" applyFill="1" applyBorder="1" applyAlignment="1">
      <alignment vertical="center" wrapText="1"/>
    </xf>
    <xf numFmtId="0" fontId="53" fillId="7" borderId="52" xfId="0" applyFont="1" applyFill="1" applyBorder="1" applyAlignment="1">
      <alignment horizontal="center" vertical="center"/>
    </xf>
    <xf numFmtId="0" fontId="53" fillId="7" borderId="53" xfId="0" applyFont="1" applyFill="1" applyBorder="1" applyAlignment="1">
      <alignment horizontal="center" vertical="center"/>
    </xf>
    <xf numFmtId="0" fontId="53" fillId="7" borderId="54" xfId="0" applyFont="1" applyFill="1" applyBorder="1" applyAlignment="1">
      <alignment horizontal="center" vertical="center"/>
    </xf>
    <xf numFmtId="0" fontId="33" fillId="3" borderId="52" xfId="0" applyFont="1" applyFill="1" applyBorder="1" applyAlignment="1">
      <alignment horizontal="center" vertical="center"/>
    </xf>
    <xf numFmtId="0" fontId="33" fillId="3" borderId="54" xfId="0" applyFont="1" applyFill="1" applyBorder="1" applyAlignment="1">
      <alignment horizontal="center" vertical="center"/>
    </xf>
    <xf numFmtId="0" fontId="33" fillId="3" borderId="53" xfId="0" applyFont="1" applyFill="1" applyBorder="1" applyAlignment="1">
      <alignment horizontal="center" vertical="center"/>
    </xf>
    <xf numFmtId="0" fontId="64" fillId="3" borderId="0" xfId="0" applyFont="1" applyFill="1" applyAlignment="1">
      <alignment horizontal="left" vertical="center"/>
    </xf>
    <xf numFmtId="0" fontId="0" fillId="8" borderId="0" xfId="0" applyFont="1" applyFill="1" applyAlignment="1">
      <alignment vertical="center"/>
    </xf>
    <xf numFmtId="0" fontId="28" fillId="12" borderId="43" xfId="0" applyFont="1" applyFill="1" applyBorder="1" applyAlignment="1">
      <alignment horizontal="center"/>
    </xf>
    <xf numFmtId="0" fontId="28" fillId="12" borderId="44" xfId="0" applyFont="1" applyFill="1" applyBorder="1" applyAlignment="1">
      <alignment horizontal="center"/>
    </xf>
    <xf numFmtId="0" fontId="61" fillId="3" borderId="0" xfId="0" applyFont="1" applyFill="1" applyAlignment="1">
      <alignment vertical="center"/>
    </xf>
    <xf numFmtId="0" fontId="62" fillId="3" borderId="0" xfId="0" applyFont="1" applyFill="1" applyAlignment="1">
      <alignment vertical="center"/>
    </xf>
    <xf numFmtId="0" fontId="49" fillId="3" borderId="0" xfId="0" applyFont="1" applyFill="1" applyAlignment="1">
      <alignment vertical="center"/>
    </xf>
    <xf numFmtId="0" fontId="63" fillId="3" borderId="0" xfId="0" applyFont="1" applyFill="1" applyAlignment="1">
      <alignment vertical="center"/>
    </xf>
    <xf numFmtId="167" fontId="38" fillId="14" borderId="57" xfId="1" applyNumberFormat="1" applyFont="1" applyFill="1" applyBorder="1" applyAlignment="1">
      <alignment vertical="center" wrapText="1"/>
    </xf>
    <xf numFmtId="167" fontId="26" fillId="14" borderId="57" xfId="1" applyNumberFormat="1" applyFont="1" applyFill="1" applyBorder="1" applyAlignment="1">
      <alignment vertical="center"/>
    </xf>
    <xf numFmtId="167" fontId="26" fillId="14" borderId="58" xfId="1" applyNumberFormat="1" applyFont="1" applyFill="1" applyBorder="1" applyAlignment="1">
      <alignment vertical="center"/>
    </xf>
    <xf numFmtId="167" fontId="26" fillId="0" borderId="45" xfId="1" applyNumberFormat="1" applyFont="1" applyFill="1" applyBorder="1" applyAlignment="1">
      <alignment vertical="center"/>
    </xf>
    <xf numFmtId="167" fontId="26" fillId="0" borderId="46" xfId="1" applyNumberFormat="1" applyFont="1" applyFill="1" applyBorder="1" applyAlignment="1">
      <alignment vertical="center"/>
    </xf>
    <xf numFmtId="167" fontId="26" fillId="0" borderId="47" xfId="1" applyNumberFormat="1" applyFont="1" applyFill="1" applyBorder="1" applyAlignment="1">
      <alignment vertical="center"/>
    </xf>
    <xf numFmtId="0" fontId="32" fillId="3" borderId="0" xfId="0" applyFont="1" applyFill="1" applyAlignment="1">
      <alignment horizontal="left" wrapText="1"/>
    </xf>
    <xf numFmtId="1" fontId="33" fillId="0" borderId="12" xfId="0" applyNumberFormat="1" applyFont="1" applyFill="1" applyBorder="1" applyAlignment="1">
      <alignment horizontal="right"/>
    </xf>
    <xf numFmtId="1" fontId="33" fillId="0" borderId="2" xfId="0" applyNumberFormat="1" applyFont="1" applyFill="1" applyBorder="1" applyAlignment="1">
      <alignment horizontal="right"/>
    </xf>
    <xf numFmtId="0" fontId="41" fillId="3" borderId="0" xfId="0" applyFont="1" applyFill="1" applyAlignment="1">
      <alignment horizontal="left"/>
    </xf>
    <xf numFmtId="0" fontId="41" fillId="3" borderId="1" xfId="0" applyFont="1" applyFill="1" applyBorder="1" applyAlignment="1">
      <alignment horizontal="left"/>
    </xf>
    <xf numFmtId="0" fontId="33" fillId="3" borderId="25" xfId="0" applyFont="1" applyFill="1" applyBorder="1" applyAlignment="1">
      <alignment horizontal="center" vertical="center"/>
    </xf>
    <xf numFmtId="0" fontId="33" fillId="3" borderId="30" xfId="0" applyFont="1" applyFill="1" applyBorder="1" applyAlignment="1">
      <alignment horizontal="center" vertical="center"/>
    </xf>
    <xf numFmtId="0" fontId="33" fillId="3" borderId="31" xfId="0" applyFont="1" applyFill="1" applyBorder="1" applyAlignment="1">
      <alignment horizontal="center" vertical="center"/>
    </xf>
    <xf numFmtId="0" fontId="37" fillId="15" borderId="12" xfId="0" applyFont="1" applyFill="1" applyBorder="1" applyAlignment="1">
      <alignment horizontal="center"/>
    </xf>
    <xf numFmtId="0" fontId="37" fillId="15" borderId="2" xfId="0" applyFont="1" applyFill="1" applyBorder="1" applyAlignment="1">
      <alignment horizontal="center"/>
    </xf>
    <xf numFmtId="0" fontId="37" fillId="15" borderId="6" xfId="0" applyFont="1" applyFill="1" applyBorder="1" applyAlignment="1">
      <alignment horizontal="center" textRotation="90" wrapText="1"/>
    </xf>
    <xf numFmtId="0" fontId="37" fillId="15" borderId="3" xfId="0" applyFont="1" applyFill="1" applyBorder="1" applyAlignment="1">
      <alignment horizontal="center" textRotation="90" wrapText="1"/>
    </xf>
    <xf numFmtId="0" fontId="37" fillId="15" borderId="4" xfId="0" applyFont="1" applyFill="1" applyBorder="1" applyAlignment="1">
      <alignment horizontal="center" textRotation="90" wrapText="1"/>
    </xf>
    <xf numFmtId="0" fontId="37" fillId="15" borderId="1" xfId="0" applyFont="1" applyFill="1" applyBorder="1" applyAlignment="1">
      <alignment horizontal="center" textRotation="90" wrapText="1"/>
    </xf>
    <xf numFmtId="0" fontId="37" fillId="15" borderId="8" xfId="0" applyFont="1" applyFill="1" applyBorder="1" applyAlignment="1">
      <alignment horizontal="center" textRotation="90" wrapText="1"/>
    </xf>
    <xf numFmtId="0" fontId="37" fillId="15" borderId="10" xfId="0" applyFont="1" applyFill="1" applyBorder="1" applyAlignment="1">
      <alignment horizontal="center" textRotation="90" wrapText="1"/>
    </xf>
    <xf numFmtId="1" fontId="38" fillId="0" borderId="12" xfId="0" applyNumberFormat="1" applyFont="1" applyFill="1" applyBorder="1" applyAlignment="1">
      <alignment horizontal="right"/>
    </xf>
    <xf numFmtId="1" fontId="38" fillId="0" borderId="2" xfId="0" applyNumberFormat="1" applyFont="1" applyFill="1" applyBorder="1" applyAlignment="1">
      <alignment horizontal="right"/>
    </xf>
    <xf numFmtId="10" fontId="33" fillId="3" borderId="12" xfId="3" applyNumberFormat="1" applyFont="1" applyFill="1" applyBorder="1" applyAlignment="1">
      <alignment horizontal="right"/>
    </xf>
    <xf numFmtId="10" fontId="33" fillId="3" borderId="2" xfId="3" applyNumberFormat="1" applyFont="1" applyFill="1" applyBorder="1" applyAlignment="1">
      <alignment horizontal="right"/>
    </xf>
    <xf numFmtId="0" fontId="27" fillId="7" borderId="34" xfId="0" applyFont="1" applyFill="1" applyBorder="1" applyAlignment="1">
      <alignment horizontal="center" textRotation="90" wrapText="1"/>
    </xf>
    <xf numFmtId="0" fontId="27" fillId="7" borderId="35" xfId="0" applyFont="1" applyFill="1" applyBorder="1" applyAlignment="1">
      <alignment horizontal="center" textRotation="90" wrapText="1"/>
    </xf>
    <xf numFmtId="0" fontId="27" fillId="7" borderId="11" xfId="0" applyFont="1" applyFill="1" applyBorder="1" applyAlignment="1">
      <alignment horizontal="center" textRotation="90" wrapText="1"/>
    </xf>
    <xf numFmtId="0" fontId="41" fillId="3" borderId="0" xfId="0" applyFont="1" applyFill="1" applyBorder="1" applyAlignment="1">
      <alignment horizontal="left" wrapText="1"/>
    </xf>
    <xf numFmtId="0" fontId="41" fillId="3" borderId="1" xfId="0" applyFont="1" applyFill="1" applyBorder="1" applyAlignment="1">
      <alignment horizontal="left" wrapText="1"/>
    </xf>
    <xf numFmtId="1" fontId="35" fillId="4" borderId="12" xfId="0" applyNumberFormat="1" applyFont="1" applyFill="1" applyBorder="1" applyAlignment="1" applyProtection="1">
      <alignment horizontal="right" vertical="center" wrapText="1"/>
      <protection locked="0"/>
    </xf>
    <xf numFmtId="1" fontId="35" fillId="4" borderId="2" xfId="0" applyNumberFormat="1" applyFont="1" applyFill="1" applyBorder="1" applyAlignment="1" applyProtection="1">
      <alignment horizontal="right" vertical="center" wrapText="1"/>
      <protection locked="0"/>
    </xf>
    <xf numFmtId="2" fontId="35" fillId="4" borderId="12" xfId="0" applyNumberFormat="1" applyFont="1" applyFill="1" applyBorder="1" applyAlignment="1" applyProtection="1">
      <alignment horizontal="right" vertical="center" wrapText="1"/>
      <protection locked="0"/>
    </xf>
    <xf numFmtId="2" fontId="35" fillId="4" borderId="2" xfId="0" applyNumberFormat="1" applyFont="1" applyFill="1" applyBorder="1" applyAlignment="1" applyProtection="1">
      <alignment horizontal="right" vertical="center" wrapText="1"/>
      <protection locked="0"/>
    </xf>
    <xf numFmtId="0" fontId="33" fillId="0" borderId="12" xfId="0" applyFont="1" applyBorder="1" applyAlignment="1">
      <alignment horizontal="center"/>
    </xf>
    <xf numFmtId="0" fontId="33" fillId="0" borderId="2" xfId="0" applyFont="1" applyBorder="1" applyAlignment="1">
      <alignment horizontal="center"/>
    </xf>
    <xf numFmtId="0" fontId="0" fillId="15" borderId="5" xfId="0" applyFill="1" applyBorder="1" applyAlignment="1">
      <alignment horizontal="center" textRotation="90" wrapText="1"/>
    </xf>
    <xf numFmtId="2" fontId="52" fillId="4" borderId="12" xfId="0" applyNumberFormat="1" applyFont="1" applyFill="1" applyBorder="1" applyAlignment="1" applyProtection="1">
      <alignment horizontal="right" vertical="center" wrapText="1"/>
      <protection locked="0"/>
    </xf>
    <xf numFmtId="2" fontId="52" fillId="4" borderId="2" xfId="0" applyNumberFormat="1" applyFont="1" applyFill="1" applyBorder="1" applyAlignment="1" applyProtection="1">
      <alignment horizontal="right" vertical="center" wrapText="1"/>
      <protection locked="0"/>
    </xf>
    <xf numFmtId="0" fontId="28" fillId="12" borderId="59" xfId="0" applyFont="1" applyFill="1" applyBorder="1" applyAlignment="1">
      <alignment horizontal="center"/>
    </xf>
    <xf numFmtId="0" fontId="28" fillId="12" borderId="60" xfId="0" applyFont="1" applyFill="1" applyBorder="1" applyAlignment="1">
      <alignment horizontal="center"/>
    </xf>
    <xf numFmtId="0" fontId="28" fillId="12" borderId="61" xfId="0" applyFont="1" applyFill="1" applyBorder="1" applyAlignment="1">
      <alignment horizontal="center"/>
    </xf>
    <xf numFmtId="10" fontId="38" fillId="3" borderId="12" xfId="3" applyNumberFormat="1" applyFont="1" applyFill="1" applyBorder="1" applyAlignment="1">
      <alignment horizontal="right"/>
    </xf>
    <xf numFmtId="10" fontId="38" fillId="3" borderId="2" xfId="3" applyNumberFormat="1" applyFont="1" applyFill="1" applyBorder="1" applyAlignment="1">
      <alignment horizontal="right"/>
    </xf>
    <xf numFmtId="1" fontId="52" fillId="2" borderId="25" xfId="0" applyNumberFormat="1" applyFont="1" applyFill="1" applyBorder="1" applyAlignment="1" applyProtection="1">
      <alignment horizontal="right" wrapText="1"/>
      <protection locked="0"/>
    </xf>
    <xf numFmtId="1" fontId="52" fillId="2" borderId="31" xfId="0" applyNumberFormat="1" applyFont="1" applyFill="1" applyBorder="1" applyAlignment="1" applyProtection="1">
      <alignment horizontal="right" wrapText="1"/>
      <protection locked="0"/>
    </xf>
    <xf numFmtId="0" fontId="0" fillId="3" borderId="0" xfId="0" applyFont="1" applyFill="1" applyAlignment="1">
      <alignment horizontal="left" wrapText="1"/>
    </xf>
    <xf numFmtId="10" fontId="52" fillId="2" borderId="25" xfId="0" applyNumberFormat="1" applyFont="1" applyFill="1" applyBorder="1" applyAlignment="1" applyProtection="1">
      <alignment horizontal="right" wrapText="1"/>
      <protection locked="0"/>
    </xf>
    <xf numFmtId="10" fontId="52" fillId="2" borderId="31" xfId="0" applyNumberFormat="1" applyFont="1" applyFill="1" applyBorder="1" applyAlignment="1" applyProtection="1">
      <alignment horizontal="right" wrapText="1"/>
      <protection locked="0"/>
    </xf>
    <xf numFmtId="10" fontId="32" fillId="0" borderId="12" xfId="0" applyNumberFormat="1" applyFont="1" applyBorder="1" applyAlignment="1">
      <alignment horizontal="right"/>
    </xf>
    <xf numFmtId="10" fontId="32" fillId="0" borderId="2" xfId="0" applyNumberFormat="1" applyFont="1" applyBorder="1" applyAlignment="1">
      <alignment horizontal="right"/>
    </xf>
    <xf numFmtId="1" fontId="32" fillId="0" borderId="12" xfId="0" applyNumberFormat="1" applyFont="1" applyFill="1" applyBorder="1" applyAlignment="1">
      <alignment horizontal="right"/>
    </xf>
    <xf numFmtId="1" fontId="32" fillId="0" borderId="2" xfId="0" applyNumberFormat="1" applyFont="1" applyFill="1" applyBorder="1" applyAlignment="1">
      <alignment horizontal="right"/>
    </xf>
    <xf numFmtId="3" fontId="35" fillId="16" borderId="12" xfId="0" applyNumberFormat="1" applyFont="1" applyFill="1" applyBorder="1" applyAlignment="1" applyProtection="1">
      <alignment horizontal="center" vertical="center" wrapText="1"/>
      <protection locked="0"/>
    </xf>
    <xf numFmtId="3" fontId="35" fillId="16" borderId="7" xfId="0" applyNumberFormat="1" applyFont="1" applyFill="1" applyBorder="1" applyAlignment="1" applyProtection="1">
      <alignment horizontal="center" vertical="center" wrapText="1"/>
      <protection locked="0"/>
    </xf>
    <xf numFmtId="3" fontId="35" fillId="16" borderId="2" xfId="0" applyNumberFormat="1" applyFont="1" applyFill="1" applyBorder="1" applyAlignment="1" applyProtection="1">
      <alignment horizontal="center" vertical="center" wrapText="1"/>
      <protection locked="0"/>
    </xf>
    <xf numFmtId="0" fontId="65" fillId="0" borderId="0" xfId="0" applyFont="1" applyAlignment="1">
      <alignment horizontal="left" wrapText="1"/>
    </xf>
    <xf numFmtId="0" fontId="0" fillId="3" borderId="0" xfId="0" applyFill="1" applyBorder="1" applyAlignment="1">
      <alignment horizontal="center"/>
    </xf>
    <xf numFmtId="0" fontId="0" fillId="3" borderId="40" xfId="0" applyFill="1" applyBorder="1" applyAlignment="1">
      <alignment horizontal="center"/>
    </xf>
    <xf numFmtId="0" fontId="33" fillId="3" borderId="0" xfId="0" applyFont="1" applyFill="1" applyAlignment="1">
      <alignment vertical="top" wrapText="1"/>
    </xf>
    <xf numFmtId="0" fontId="37" fillId="15" borderId="6" xfId="0" applyFont="1" applyFill="1" applyBorder="1" applyAlignment="1">
      <alignment horizontal="center"/>
    </xf>
    <xf numFmtId="0" fontId="37" fillId="15" borderId="3" xfId="0" applyFont="1" applyFill="1" applyBorder="1" applyAlignment="1">
      <alignment horizontal="center"/>
    </xf>
    <xf numFmtId="0" fontId="37" fillId="15" borderId="8" xfId="0" applyFont="1" applyFill="1" applyBorder="1" applyAlignment="1">
      <alignment horizontal="center"/>
    </xf>
    <xf numFmtId="0" fontId="37" fillId="15" borderId="10" xfId="0" applyFont="1" applyFill="1" applyBorder="1" applyAlignment="1">
      <alignment horizontal="center"/>
    </xf>
    <xf numFmtId="0" fontId="30" fillId="15" borderId="5" xfId="0" applyFont="1" applyFill="1" applyBorder="1" applyAlignment="1">
      <alignment horizontal="center" textRotation="90" wrapText="1"/>
    </xf>
    <xf numFmtId="10" fontId="38" fillId="3" borderId="5" xfId="0" applyNumberFormat="1" applyFont="1" applyFill="1" applyBorder="1" applyAlignment="1">
      <alignment horizontal="right"/>
    </xf>
    <xf numFmtId="10" fontId="33" fillId="3" borderId="5" xfId="0" applyNumberFormat="1" applyFont="1" applyFill="1" applyBorder="1" applyAlignment="1">
      <alignment horizontal="right"/>
    </xf>
    <xf numFmtId="10" fontId="33" fillId="0" borderId="5" xfId="3" applyNumberFormat="1" applyFont="1" applyFill="1" applyBorder="1" applyAlignment="1">
      <alignment horizontal="right"/>
    </xf>
    <xf numFmtId="10" fontId="32" fillId="3" borderId="5" xfId="0" applyNumberFormat="1" applyFont="1" applyFill="1" applyBorder="1" applyAlignment="1">
      <alignment horizontal="right"/>
    </xf>
    <xf numFmtId="10" fontId="33" fillId="0" borderId="12" xfId="3" applyNumberFormat="1" applyFont="1" applyFill="1" applyBorder="1" applyAlignment="1">
      <alignment horizontal="right"/>
    </xf>
    <xf numFmtId="10" fontId="33" fillId="0" borderId="2" xfId="3" applyNumberFormat="1" applyFont="1" applyFill="1" applyBorder="1" applyAlignment="1">
      <alignment horizontal="right"/>
    </xf>
    <xf numFmtId="10" fontId="32" fillId="0" borderId="5" xfId="3" applyNumberFormat="1" applyFont="1" applyFill="1" applyBorder="1" applyAlignment="1">
      <alignment horizontal="right"/>
    </xf>
    <xf numFmtId="10" fontId="35" fillId="2" borderId="25" xfId="3" applyNumberFormat="1" applyFont="1" applyFill="1" applyBorder="1" applyAlignment="1" applyProtection="1">
      <alignment horizontal="right" wrapText="1"/>
      <protection locked="0"/>
    </xf>
    <xf numFmtId="10" fontId="35" fillId="2" borderId="31" xfId="3" applyNumberFormat="1" applyFont="1" applyFill="1" applyBorder="1" applyAlignment="1" applyProtection="1">
      <alignment horizontal="right" wrapText="1"/>
      <protection locked="0"/>
    </xf>
    <xf numFmtId="10" fontId="33" fillId="0" borderId="32" xfId="0" applyNumberFormat="1" applyFont="1" applyBorder="1" applyAlignment="1">
      <alignment horizontal="right"/>
    </xf>
    <xf numFmtId="10" fontId="33" fillId="0" borderId="33" xfId="0" applyNumberFormat="1" applyFont="1" applyBorder="1" applyAlignment="1">
      <alignment horizontal="right"/>
    </xf>
    <xf numFmtId="0" fontId="37" fillId="15" borderId="5" xfId="0" applyFont="1" applyFill="1" applyBorder="1" applyAlignment="1">
      <alignment horizontal="center"/>
    </xf>
    <xf numFmtId="10" fontId="32" fillId="3" borderId="12" xfId="3" applyNumberFormat="1" applyFont="1" applyFill="1" applyBorder="1" applyAlignment="1">
      <alignment horizontal="right"/>
    </xf>
    <xf numFmtId="10" fontId="32" fillId="3" borderId="2" xfId="3" applyNumberFormat="1" applyFont="1" applyFill="1" applyBorder="1" applyAlignment="1">
      <alignment horizontal="right"/>
    </xf>
    <xf numFmtId="1" fontId="52" fillId="4" borderId="12" xfId="0" applyNumberFormat="1" applyFont="1" applyFill="1" applyBorder="1" applyAlignment="1" applyProtection="1">
      <alignment horizontal="right" vertical="center" wrapText="1"/>
      <protection locked="0"/>
    </xf>
    <xf numFmtId="1" fontId="52" fillId="4" borderId="2" xfId="0" applyNumberFormat="1" applyFont="1" applyFill="1" applyBorder="1" applyAlignment="1" applyProtection="1">
      <alignment horizontal="right" vertical="center" wrapText="1"/>
      <protection locked="0"/>
    </xf>
    <xf numFmtId="2" fontId="33" fillId="0" borderId="5" xfId="0" applyNumberFormat="1" applyFont="1" applyBorder="1" applyAlignment="1">
      <alignment horizontal="right"/>
    </xf>
    <xf numFmtId="0" fontId="33" fillId="0" borderId="5" xfId="0" applyFont="1" applyBorder="1" applyAlignment="1">
      <alignment horizontal="center"/>
    </xf>
    <xf numFmtId="1" fontId="35" fillId="0" borderId="5" xfId="0" applyNumberFormat="1" applyFont="1" applyFill="1" applyBorder="1" applyAlignment="1" applyProtection="1">
      <alignment horizontal="right" vertical="center" wrapText="1"/>
      <protection locked="0"/>
    </xf>
    <xf numFmtId="0" fontId="66" fillId="0" borderId="0" xfId="0" applyFont="1" applyBorder="1" applyAlignment="1">
      <alignment horizontal="center"/>
    </xf>
    <xf numFmtId="165" fontId="35" fillId="2" borderId="25" xfId="0" applyNumberFormat="1" applyFont="1" applyFill="1" applyBorder="1" applyAlignment="1" applyProtection="1">
      <alignment wrapText="1"/>
      <protection locked="0"/>
    </xf>
    <xf numFmtId="165" fontId="35" fillId="2" borderId="31" xfId="0" applyNumberFormat="1" applyFont="1" applyFill="1" applyBorder="1" applyAlignment="1" applyProtection="1">
      <alignment wrapText="1"/>
      <protection locked="0"/>
    </xf>
    <xf numFmtId="0" fontId="40" fillId="0" borderId="0" xfId="0" applyFont="1" applyBorder="1" applyAlignment="1">
      <alignment horizontal="center"/>
    </xf>
    <xf numFmtId="2" fontId="35" fillId="4" borderId="5" xfId="0" applyNumberFormat="1" applyFont="1" applyFill="1" applyBorder="1" applyAlignment="1" applyProtection="1">
      <alignment horizontal="right" vertical="center" wrapText="1"/>
      <protection locked="0"/>
    </xf>
    <xf numFmtId="10" fontId="45" fillId="0" borderId="12" xfId="0" applyNumberFormat="1" applyFont="1" applyBorder="1" applyAlignment="1">
      <alignment horizontal="right"/>
    </xf>
    <xf numFmtId="10" fontId="45" fillId="0" borderId="2" xfId="0" applyNumberFormat="1" applyFont="1" applyBorder="1" applyAlignment="1">
      <alignment horizontal="right"/>
    </xf>
    <xf numFmtId="10" fontId="38" fillId="0" borderId="12" xfId="3" applyNumberFormat="1" applyFont="1" applyFill="1" applyBorder="1" applyAlignment="1">
      <alignment horizontal="right"/>
    </xf>
    <xf numFmtId="10" fontId="38" fillId="0" borderId="2" xfId="3" applyNumberFormat="1" applyFont="1" applyFill="1" applyBorder="1" applyAlignment="1">
      <alignment horizontal="right"/>
    </xf>
    <xf numFmtId="10" fontId="52" fillId="2" borderId="25" xfId="3" applyNumberFormat="1" applyFont="1" applyFill="1" applyBorder="1" applyAlignment="1" applyProtection="1">
      <alignment horizontal="right" wrapText="1"/>
      <protection locked="0"/>
    </xf>
    <xf numFmtId="10" fontId="52" fillId="2" borderId="31" xfId="3" applyNumberFormat="1" applyFont="1" applyFill="1" applyBorder="1" applyAlignment="1" applyProtection="1">
      <alignment horizontal="right" wrapText="1"/>
      <protection locked="0"/>
    </xf>
    <xf numFmtId="0" fontId="32" fillId="3" borderId="25" xfId="0" applyFont="1" applyFill="1" applyBorder="1" applyAlignment="1">
      <alignment horizontal="center"/>
    </xf>
    <xf numFmtId="0" fontId="32" fillId="3" borderId="30" xfId="0" applyFont="1" applyFill="1" applyBorder="1" applyAlignment="1">
      <alignment horizontal="center"/>
    </xf>
    <xf numFmtId="0" fontId="32" fillId="3" borderId="31" xfId="0" applyFont="1" applyFill="1" applyBorder="1" applyAlignment="1">
      <alignment horizontal="center"/>
    </xf>
    <xf numFmtId="10" fontId="38" fillId="0" borderId="5" xfId="3" applyNumberFormat="1" applyFont="1" applyFill="1" applyBorder="1" applyAlignment="1">
      <alignment horizontal="right"/>
    </xf>
    <xf numFmtId="0" fontId="13" fillId="0" borderId="12"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30" fillId="6" borderId="12" xfId="0" applyFont="1" applyFill="1" applyBorder="1" applyAlignment="1">
      <alignment horizontal="left" vertical="center" wrapText="1"/>
    </xf>
    <xf numFmtId="0" fontId="30" fillId="6" borderId="7" xfId="0" applyFont="1" applyFill="1" applyBorder="1" applyAlignment="1">
      <alignment horizontal="left" vertical="center" wrapText="1"/>
    </xf>
    <xf numFmtId="0" fontId="30" fillId="6" borderId="2" xfId="0" applyFont="1" applyFill="1" applyBorder="1" applyAlignment="1">
      <alignment horizontal="left" vertical="center" wrapText="1"/>
    </xf>
    <xf numFmtId="0" fontId="0" fillId="0" borderId="0" xfId="0"/>
    <xf numFmtId="0" fontId="13" fillId="3" borderId="3" xfId="0" applyFont="1" applyFill="1" applyBorder="1" applyAlignment="1">
      <alignment vertical="center" wrapText="1"/>
    </xf>
    <xf numFmtId="0" fontId="13" fillId="0" borderId="34" xfId="0" applyFont="1" applyFill="1" applyBorder="1" applyAlignment="1">
      <alignment vertical="center" wrapText="1"/>
    </xf>
    <xf numFmtId="0" fontId="13" fillId="3" borderId="34" xfId="0" applyFont="1" applyFill="1" applyBorder="1" applyAlignment="1">
      <alignment vertical="center" wrapText="1"/>
    </xf>
    <xf numFmtId="0" fontId="57" fillId="0" borderId="34" xfId="0" applyFont="1" applyBorder="1" applyAlignment="1">
      <alignment vertical="center" wrapText="1"/>
    </xf>
    <xf numFmtId="0" fontId="57" fillId="0" borderId="3" xfId="0" applyFont="1" applyBorder="1" applyAlignment="1">
      <alignment vertical="center" wrapText="1"/>
    </xf>
    <xf numFmtId="0" fontId="0" fillId="3" borderId="0" xfId="0" applyFont="1" applyFill="1" applyBorder="1" applyAlignment="1">
      <alignment vertical="center" wrapText="1"/>
    </xf>
    <xf numFmtId="0" fontId="37" fillId="0" borderId="0" xfId="0" applyFont="1" applyFill="1" applyBorder="1" applyAlignment="1">
      <alignment vertical="center"/>
    </xf>
    <xf numFmtId="0" fontId="0" fillId="0" borderId="0" xfId="0" applyFill="1" applyBorder="1" applyAlignment="1">
      <alignment vertical="center" wrapText="1"/>
    </xf>
    <xf numFmtId="0" fontId="0" fillId="0" borderId="7" xfId="0" applyFill="1" applyBorder="1"/>
  </cellXfs>
  <cellStyles count="4">
    <cellStyle name="Comma" xfId="1" builtinId="3"/>
    <cellStyle name="Hyperlink" xfId="2" builtinId="8"/>
    <cellStyle name="Normal" xfId="0" builtinId="0"/>
    <cellStyle name="Percent" xfId="3" builtinId="5"/>
  </cellStyles>
  <dxfs count="6">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numFmt numFmtId="2" formatCode="0.00"/>
      <alignment horizontal="general" vertical="top" textRotation="0" wrapText="1" indent="0" justifyLastLine="0" shrinkToFit="0" readingOrder="0"/>
    </dxf>
    <dxf>
      <font>
        <strike val="0"/>
        <outline val="0"/>
        <shadow val="0"/>
        <u val="none"/>
        <vertAlign val="baseline"/>
        <sz val="11"/>
        <color auto="1"/>
        <name val="Arial"/>
        <scheme val="minor"/>
      </font>
      <alignment horizontal="general" vertical="top" textRotation="0" wrapText="1" indent="0" justifyLastLine="0" shrinkToFit="0" readingOrder="0"/>
    </dxf>
    <dxf>
      <font>
        <b/>
        <i val="0"/>
        <strike val="0"/>
        <condense val="0"/>
        <extend val="0"/>
        <outline val="0"/>
        <shadow val="0"/>
        <u val="none"/>
        <vertAlign val="baseline"/>
        <sz val="11"/>
        <color auto="1"/>
        <name val="Arial"/>
        <scheme val="minor"/>
      </font>
      <numFmt numFmtId="2" formatCode="0.00"/>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Bluebar</c:v>
          </c:tx>
          <c:invertIfNegative val="0"/>
          <c:dLbls>
            <c:txPr>
              <a:bodyPr/>
              <a:lstStyle/>
              <a:p>
                <a:pPr>
                  <a:defRPr sz="800"/>
                </a:pPr>
                <a:endParaRPr lang="en-US"/>
              </a:p>
            </c:txPr>
            <c:showLegendKey val="0"/>
            <c:showVal val="1"/>
            <c:showCatName val="0"/>
            <c:showSerName val="0"/>
            <c:showPercent val="0"/>
            <c:showBubbleSize val="0"/>
            <c:showLeaderLines val="0"/>
          </c:dLbls>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Downs'!$Q$4:$Q$11</c:f>
              <c:numCache>
                <c:formatCode>0.00%</c:formatCode>
                <c:ptCount val="8"/>
                <c:pt idx="0">
                  <c:v>9.5623091441787031E-2</c:v>
                </c:pt>
                <c:pt idx="2">
                  <c:v>9.2491091441787035E-2</c:v>
                </c:pt>
                <c:pt idx="4">
                  <c:v>8.359109144178703E-2</c:v>
                </c:pt>
                <c:pt idx="5">
                  <c:v>9.2491091441787035E-2</c:v>
                </c:pt>
                <c:pt idx="7">
                  <c:v>5.1691091441787032E-2</c:v>
                </c:pt>
              </c:numCache>
            </c:numRef>
          </c:val>
        </c:ser>
        <c:ser>
          <c:idx val="1"/>
          <c:order val="1"/>
          <c:tx>
            <c:v>ClearBar</c:v>
          </c:tx>
          <c:spPr>
            <a:noFill/>
          </c:spPr>
          <c:invertIfNegative val="0"/>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Downs'!$S$4:$S$11</c:f>
              <c:numCache>
                <c:formatCode>0.00%</c:formatCode>
                <c:ptCount val="8"/>
                <c:pt idx="1">
                  <c:v>9.2491091441787035E-2</c:v>
                </c:pt>
                <c:pt idx="3">
                  <c:v>8.359109144178703E-2</c:v>
                </c:pt>
                <c:pt idx="6">
                  <c:v>5.1691091441787032E-2</c:v>
                </c:pt>
              </c:numCache>
            </c:numRef>
          </c:val>
        </c:ser>
        <c:ser>
          <c:idx val="2"/>
          <c:order val="2"/>
          <c:tx>
            <c:v>RedAboveLine</c:v>
          </c:tx>
          <c:spPr>
            <a:solidFill>
              <a:schemeClr val="accent2"/>
            </a:solidFill>
          </c:spPr>
          <c:invertIfNegative val="0"/>
          <c:dLbls>
            <c:txPr>
              <a:bodyPr/>
              <a:lstStyle/>
              <a:p>
                <a:pPr>
                  <a:defRPr sz="800"/>
                </a:pPr>
                <a:endParaRPr lang="en-US"/>
              </a:p>
            </c:txPr>
            <c:dLblPos val="ctr"/>
            <c:showLegendKey val="0"/>
            <c:showVal val="1"/>
            <c:showCatName val="0"/>
            <c:showSerName val="0"/>
            <c:showPercent val="0"/>
            <c:showBubbleSize val="0"/>
            <c:showLeaderLines val="0"/>
          </c:dLbls>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Downs'!$U$4:$U$11</c:f>
              <c:numCache>
                <c:formatCode>0.00%</c:formatCode>
                <c:ptCount val="8"/>
                <c:pt idx="1">
                  <c:v>3.1319999999999959E-3</c:v>
                </c:pt>
                <c:pt idx="3">
                  <c:v>8.8999999999999999E-3</c:v>
                </c:pt>
                <c:pt idx="6">
                  <c:v>4.0800000000000003E-2</c:v>
                </c:pt>
              </c:numCache>
            </c:numRef>
          </c:val>
        </c:ser>
        <c:ser>
          <c:idx val="3"/>
          <c:order val="3"/>
          <c:tx>
            <c:v>RedBelowLine</c:v>
          </c:tx>
          <c:spPr>
            <a:solidFill>
              <a:schemeClr val="accent2"/>
            </a:solidFill>
          </c:spPr>
          <c:invertIfNegative val="0"/>
          <c:cat>
            <c:strRef>
              <c:f>'Drop Downs'!$C$4:$C$11</c:f>
              <c:strCache>
                <c:ptCount val="8"/>
                <c:pt idx="0">
                  <c:v>CET 1 Ratio at year end 2014 including retained earnings / losses of 2014</c:v>
                </c:pt>
                <c:pt idx="1">
                  <c:v>Aggregated adjustments due to the outcome of the AQR</c:v>
                </c:pt>
                <c:pt idx="2">
                  <c:v> AQR adjusted CET1 Ratio </c:v>
                </c:pt>
                <c:pt idx="3">
                  <c:v>Aggregate adjustments due to the outcome of the baseline scenario of the Stress Test</c:v>
                </c:pt>
                <c:pt idx="4">
                  <c:v>Adjusted CET1 Ratio after Baseline Scenario</c:v>
                </c:pt>
                <c:pt idx="5">
                  <c:v> AQR adjusted CET1 Ratio </c:v>
                </c:pt>
                <c:pt idx="6">
                  <c:v>Aggregate adjustments due to the outcome of the adverse scenario of the Stress Test</c:v>
                </c:pt>
                <c:pt idx="7">
                  <c:v>Adjusted CET1 Ratio after Adverse Scenario</c:v>
                </c:pt>
              </c:strCache>
            </c:strRef>
          </c:cat>
          <c:val>
            <c:numRef>
              <c:f>'Drop Downs'!$T$4:$T$11</c:f>
              <c:numCache>
                <c:formatCode>0.00%</c:formatCode>
                <c:ptCount val="8"/>
                <c:pt idx="1">
                  <c:v>0</c:v>
                </c:pt>
                <c:pt idx="3">
                  <c:v>0</c:v>
                </c:pt>
                <c:pt idx="6">
                  <c:v>0</c:v>
                </c:pt>
              </c:numCache>
            </c:numRef>
          </c:val>
        </c:ser>
        <c:dLbls>
          <c:showLegendKey val="0"/>
          <c:showVal val="0"/>
          <c:showCatName val="0"/>
          <c:showSerName val="0"/>
          <c:showPercent val="0"/>
          <c:showBubbleSize val="0"/>
        </c:dLbls>
        <c:gapWidth val="150"/>
        <c:overlap val="100"/>
        <c:axId val="182031488"/>
        <c:axId val="182033024"/>
      </c:barChart>
      <c:catAx>
        <c:axId val="182031488"/>
        <c:scaling>
          <c:orientation val="minMax"/>
        </c:scaling>
        <c:delete val="0"/>
        <c:axPos val="b"/>
        <c:numFmt formatCode="General" sourceLinked="1"/>
        <c:majorTickMark val="out"/>
        <c:minorTickMark val="none"/>
        <c:tickLblPos val="low"/>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2033024"/>
        <c:crosses val="autoZero"/>
        <c:auto val="1"/>
        <c:lblAlgn val="ctr"/>
        <c:lblOffset val="100"/>
        <c:noMultiLvlLbl val="0"/>
      </c:catAx>
      <c:valAx>
        <c:axId val="182033024"/>
        <c:scaling>
          <c:orientation val="minMax"/>
        </c:scaling>
        <c:delete val="0"/>
        <c:axPos val="l"/>
        <c:majorGridlines>
          <c:spPr>
            <a:ln w="3175">
              <a:solidFill>
                <a:schemeClr val="bg1">
                  <a:lumMod val="85000"/>
                </a:schemeClr>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82031488"/>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30</xdr:row>
      <xdr:rowOff>19050</xdr:rowOff>
    </xdr:from>
    <xdr:to>
      <xdr:col>1</xdr:col>
      <xdr:colOff>3095625</xdr:colOff>
      <xdr:row>53</xdr:row>
      <xdr:rowOff>28576</xdr:rowOff>
    </xdr:to>
    <xdr:pic>
      <xdr:nvPicPr>
        <xdr:cNvPr id="508074"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9"/>
        <a:stretch>
          <a:fillRect/>
        </a:stretch>
      </xdr:blipFill>
      <xdr:spPr bwMode="auto">
        <a:xfrm>
          <a:off x="561975" y="16259175"/>
          <a:ext cx="8372475" cy="510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41</xdr:row>
      <xdr:rowOff>219075</xdr:rowOff>
    </xdr:from>
    <xdr:to>
      <xdr:col>15</xdr:col>
      <xdr:colOff>733425</xdr:colOff>
      <xdr:row>58</xdr:row>
      <xdr:rowOff>114300</xdr:rowOff>
    </xdr:to>
    <xdr:graphicFrame macro="">
      <xdr:nvGraphicFramePr>
        <xdr:cNvPr id="57630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394335</xdr:colOff>
      <xdr:row>41</xdr:row>
      <xdr:rowOff>25308</xdr:rowOff>
    </xdr:from>
    <xdr:to>
      <xdr:col>10</xdr:col>
      <xdr:colOff>342902</xdr:colOff>
      <xdr:row>41</xdr:row>
      <xdr:rowOff>214782</xdr:rowOff>
    </xdr:to>
    <xdr:sp macro="" textlink="">
      <xdr:nvSpPr>
        <xdr:cNvPr id="8" name="TextBox 7"/>
        <xdr:cNvSpPr txBox="1"/>
      </xdr:nvSpPr>
      <xdr:spPr bwMode="auto">
        <a:xfrm>
          <a:off x="4168140" y="12689748"/>
          <a:ext cx="282702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lang="en-GB" sz="1100"/>
            <a:t>Overview Baseline</a:t>
          </a:r>
        </a:p>
      </xdr:txBody>
    </xdr:sp>
    <xdr:clientData/>
  </xdr:twoCellAnchor>
  <xdr:twoCellAnchor>
    <xdr:from>
      <xdr:col>10</xdr:col>
      <xdr:colOff>344805</xdr:colOff>
      <xdr:row>41</xdr:row>
      <xdr:rowOff>36195</xdr:rowOff>
    </xdr:from>
    <xdr:to>
      <xdr:col>15</xdr:col>
      <xdr:colOff>731532</xdr:colOff>
      <xdr:row>41</xdr:row>
      <xdr:rowOff>216195</xdr:rowOff>
    </xdr:to>
    <xdr:sp macro="" textlink="">
      <xdr:nvSpPr>
        <xdr:cNvPr id="15" name="TextBox 14"/>
        <xdr:cNvSpPr txBox="1"/>
      </xdr:nvSpPr>
      <xdr:spPr bwMode="auto">
        <a:xfrm>
          <a:off x="6987540" y="12700635"/>
          <a:ext cx="2872739"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lang="en-GB" sz="1100"/>
            <a:t>Overview Adverse</a:t>
          </a:r>
        </a:p>
      </xdr:txBody>
    </xdr:sp>
    <xdr:clientData/>
  </xdr:twoCellAnchor>
  <xdr:twoCellAnchor>
    <xdr:from>
      <xdr:col>3</xdr:col>
      <xdr:colOff>152400</xdr:colOff>
      <xdr:row>41</xdr:row>
      <xdr:rowOff>30751</xdr:rowOff>
    </xdr:from>
    <xdr:to>
      <xdr:col>5</xdr:col>
      <xdr:colOff>394404</xdr:colOff>
      <xdr:row>41</xdr:row>
      <xdr:rowOff>205247</xdr:rowOff>
    </xdr:to>
    <xdr:sp macro="" textlink="">
      <xdr:nvSpPr>
        <xdr:cNvPr id="16" name="TextBox 15"/>
        <xdr:cNvSpPr txBox="1"/>
      </xdr:nvSpPr>
      <xdr:spPr bwMode="auto">
        <a:xfrm>
          <a:off x="2308860" y="12695191"/>
          <a:ext cx="1859279"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ctr" anchorCtr="0"/>
        <a:lstStyle/>
        <a:p>
          <a:pPr algn="ctr"/>
          <a:r>
            <a:rPr lang="en-GB" sz="1100"/>
            <a:t>Overview AQR</a:t>
          </a:r>
        </a:p>
      </xdr:txBody>
    </xdr:sp>
    <xdr:clientData/>
  </xdr:twoCellAnchor>
  <xdr:twoCellAnchor editAs="absolute">
    <xdr:from>
      <xdr:col>10</xdr:col>
      <xdr:colOff>256267</xdr:colOff>
      <xdr:row>41</xdr:row>
      <xdr:rowOff>67990</xdr:rowOff>
    </xdr:from>
    <xdr:to>
      <xdr:col>10</xdr:col>
      <xdr:colOff>256267</xdr:colOff>
      <xdr:row>58</xdr:row>
      <xdr:rowOff>110028</xdr:rowOff>
    </xdr:to>
    <xdr:cxnSp macro="">
      <xdr:nvCxnSpPr>
        <xdr:cNvPr id="14" name="Straight Connector 13"/>
        <xdr:cNvCxnSpPr/>
      </xdr:nvCxnSpPr>
      <xdr:spPr bwMode="auto">
        <a:xfrm>
          <a:off x="6909480" y="13107715"/>
          <a:ext cx="0" cy="312813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41</xdr:row>
      <xdr:rowOff>36195</xdr:rowOff>
    </xdr:from>
    <xdr:to>
      <xdr:col>2</xdr:col>
      <xdr:colOff>38100</xdr:colOff>
      <xdr:row>56</xdr:row>
      <xdr:rowOff>4092</xdr:rowOff>
    </xdr:to>
    <xdr:cxnSp macro="">
      <xdr:nvCxnSpPr>
        <xdr:cNvPr id="9" name="Straight Connector 8"/>
        <xdr:cNvCxnSpPr/>
      </xdr:nvCxnSpPr>
      <xdr:spPr bwMode="auto">
        <a:xfrm>
          <a:off x="1809750" y="13801725"/>
          <a:ext cx="0" cy="2752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350673</xdr:colOff>
      <xdr:row>41</xdr:row>
      <xdr:rowOff>62734</xdr:rowOff>
    </xdr:from>
    <xdr:to>
      <xdr:col>5</xdr:col>
      <xdr:colOff>350673</xdr:colOff>
      <xdr:row>58</xdr:row>
      <xdr:rowOff>104772</xdr:rowOff>
    </xdr:to>
    <xdr:cxnSp macro="">
      <xdr:nvCxnSpPr>
        <xdr:cNvPr id="10" name="Straight Connector 9"/>
        <xdr:cNvCxnSpPr/>
      </xdr:nvCxnSpPr>
      <xdr:spPr bwMode="auto">
        <a:xfrm>
          <a:off x="4117811" y="13102459"/>
          <a:ext cx="0" cy="3128138"/>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164890</xdr:colOff>
      <xdr:row>19</xdr:row>
      <xdr:rowOff>2186</xdr:rowOff>
    </xdr:from>
    <xdr:to>
      <xdr:col>1</xdr:col>
      <xdr:colOff>164890</xdr:colOff>
      <xdr:row>21</xdr:row>
      <xdr:rowOff>46748</xdr:rowOff>
    </xdr:to>
    <xdr:cxnSp macro="">
      <xdr:nvCxnSpPr>
        <xdr:cNvPr id="2" name="Straight Arrow Connector 1"/>
        <xdr:cNvCxnSpPr/>
      </xdr:nvCxnSpPr>
      <xdr:spPr>
        <a:xfrm>
          <a:off x="1746040" y="4993286"/>
          <a:ext cx="0" cy="52443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89647</xdr:colOff>
      <xdr:row>17</xdr:row>
      <xdr:rowOff>11206</xdr:rowOff>
    </xdr:from>
    <xdr:to>
      <xdr:col>3</xdr:col>
      <xdr:colOff>582706</xdr:colOff>
      <xdr:row>17</xdr:row>
      <xdr:rowOff>11207</xdr:rowOff>
    </xdr:to>
    <xdr:cxnSp macro="">
      <xdr:nvCxnSpPr>
        <xdr:cNvPr id="3" name="Straight Arrow Connector 2"/>
        <xdr:cNvCxnSpPr/>
      </xdr:nvCxnSpPr>
      <xdr:spPr>
        <a:xfrm>
          <a:off x="1994647" y="4545106"/>
          <a:ext cx="807384"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etr/AppData/Local/Microsoft/Windows/Temporary%20Internet%20Files/Content.Outlook/8TGE0HOI/2014-10-15%20disclosure%20template%20introduction%20readme%20for%20disclosure%20group%20meeting%2016%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 Introduction"/>
      <sheetName val="Main Results and Overview"/>
      <sheetName val="Detailed AQR Results"/>
      <sheetName val="Approved Restructuring Results"/>
      <sheetName val="Definitions &amp; Explanations"/>
      <sheetName val="Drop Downs"/>
    </sheetNames>
    <sheetDataSet>
      <sheetData sheetId="0"/>
      <sheetData sheetId="1"/>
      <sheetData sheetId="2" refreshError="1"/>
      <sheetData sheetId="3" refreshError="1"/>
      <sheetData sheetId="4" refreshError="1"/>
      <sheetData sheetId="5">
        <row r="17">
          <cell r="F17" t="str">
            <v>Not relevant</v>
          </cell>
        </row>
        <row r="18">
          <cell r="F18" t="str">
            <v>&lt;=20%</v>
          </cell>
        </row>
        <row r="19">
          <cell r="F19" t="str">
            <v>&gt;20%  &lt;=40%</v>
          </cell>
        </row>
        <row r="20">
          <cell r="F20" t="str">
            <v>&gt;40%  &lt;=60%</v>
          </cell>
        </row>
        <row r="21">
          <cell r="F21" t="str">
            <v>&gt;60%  &lt;=80%</v>
          </cell>
        </row>
        <row r="22">
          <cell r="F22" t="str">
            <v>&gt;80%  &lt;=100%</v>
          </cell>
        </row>
        <row r="23">
          <cell r="F23">
            <v>1</v>
          </cell>
        </row>
      </sheetData>
    </sheetDataSet>
  </externalBook>
</externalLink>
</file>

<file path=xl/tables/table1.xml><?xml version="1.0" encoding="utf-8"?>
<table xmlns="http://schemas.openxmlformats.org/spreadsheetml/2006/main" id="8" name="Table2" displayName="Table2" ref="A19:D25" totalsRowShown="0" headerRowDxfId="5" dataDxfId="4">
  <tableColumns count="4">
    <tableColumn id="1" name="Section" dataDxfId="3"/>
    <tableColumn id="2" name="Contents" dataDxfId="2"/>
    <tableColumn id="3" name="Key fields" dataDxfId="1"/>
    <tableColumn id="4" name="Notes"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fitToPage="1"/>
  </sheetPr>
  <dimension ref="A1:E56"/>
  <sheetViews>
    <sheetView showGridLines="0" zoomScale="70" zoomScaleNormal="70" workbookViewId="0">
      <selection activeCell="A5" sqref="A5"/>
    </sheetView>
  </sheetViews>
  <sheetFormatPr defaultColWidth="9" defaultRowHeight="14.25" x14ac:dyDescent="0.2"/>
  <cols>
    <col min="1" max="1" width="76.625" style="171" customWidth="1"/>
    <col min="2" max="2" width="45.25" style="171" customWidth="1"/>
    <col min="3" max="3" width="46.125" style="171" customWidth="1"/>
    <col min="4" max="4" width="88.625" style="171" customWidth="1"/>
    <col min="5" max="5" width="62.25" style="195" customWidth="1"/>
    <col min="6" max="16384" width="9" style="195"/>
  </cols>
  <sheetData>
    <row r="1" spans="1:5" ht="20.25" x14ac:dyDescent="0.3">
      <c r="A1" s="169" t="s">
        <v>306</v>
      </c>
      <c r="B1" s="170"/>
      <c r="C1" s="170"/>
      <c r="D1" s="170"/>
    </row>
    <row r="2" spans="1:5" ht="20.25" x14ac:dyDescent="0.3">
      <c r="A2" s="169"/>
      <c r="B2" s="170"/>
      <c r="C2" s="170"/>
      <c r="D2" s="170"/>
    </row>
    <row r="3" spans="1:5" x14ac:dyDescent="0.2">
      <c r="A3" s="171" t="s">
        <v>410</v>
      </c>
    </row>
    <row r="4" spans="1:5" x14ac:dyDescent="0.2">
      <c r="A4" s="171" t="s">
        <v>404</v>
      </c>
    </row>
    <row r="5" spans="1:5" ht="18" x14ac:dyDescent="0.25">
      <c r="A5" s="274"/>
    </row>
    <row r="7" spans="1:5" ht="15" x14ac:dyDescent="0.25">
      <c r="A7" s="172" t="s">
        <v>280</v>
      </c>
    </row>
    <row r="9" spans="1:5" ht="15" x14ac:dyDescent="0.25">
      <c r="A9" s="173" t="s">
        <v>314</v>
      </c>
    </row>
    <row r="10" spans="1:5" ht="220.5" customHeight="1" x14ac:dyDescent="0.2">
      <c r="A10" s="293" t="s">
        <v>420</v>
      </c>
      <c r="B10" s="294"/>
      <c r="C10" s="294"/>
      <c r="D10" s="295"/>
      <c r="E10" s="197"/>
    </row>
    <row r="11" spans="1:5" ht="12" customHeight="1" x14ac:dyDescent="0.25">
      <c r="A11" s="174"/>
    </row>
    <row r="12" spans="1:5" ht="21" x14ac:dyDescent="0.4">
      <c r="A12" s="169" t="s">
        <v>281</v>
      </c>
      <c r="B12" s="170"/>
      <c r="C12" s="170"/>
      <c r="D12" s="170"/>
    </row>
    <row r="13" spans="1:5" ht="82.9" x14ac:dyDescent="0.25">
      <c r="A13" s="175" t="s">
        <v>390</v>
      </c>
    </row>
    <row r="14" spans="1:5" ht="69" x14ac:dyDescent="0.25">
      <c r="A14" s="175" t="s">
        <v>282</v>
      </c>
      <c r="B14" s="195"/>
    </row>
    <row r="15" spans="1:5" ht="55.15" x14ac:dyDescent="0.25">
      <c r="A15" s="175" t="s">
        <v>307</v>
      </c>
      <c r="B15" s="195"/>
    </row>
    <row r="16" spans="1:5" ht="13.9" x14ac:dyDescent="0.25">
      <c r="A16" s="175"/>
      <c r="B16" s="195"/>
    </row>
    <row r="17" spans="1:4" ht="21" x14ac:dyDescent="0.4">
      <c r="A17" s="169" t="s">
        <v>283</v>
      </c>
      <c r="B17" s="170"/>
      <c r="C17" s="170"/>
      <c r="D17" s="170"/>
    </row>
    <row r="19" spans="1:4" ht="13.9" x14ac:dyDescent="0.25">
      <c r="A19" s="176" t="s">
        <v>284</v>
      </c>
      <c r="B19" s="176" t="s">
        <v>285</v>
      </c>
      <c r="C19" s="176" t="s">
        <v>286</v>
      </c>
      <c r="D19" s="176" t="s">
        <v>287</v>
      </c>
    </row>
    <row r="20" spans="1:4" ht="69" x14ac:dyDescent="0.25">
      <c r="A20" s="177" t="s">
        <v>406</v>
      </c>
      <c r="B20" s="178" t="s">
        <v>391</v>
      </c>
      <c r="C20" s="178" t="s">
        <v>288</v>
      </c>
      <c r="D20" s="179" t="s">
        <v>289</v>
      </c>
    </row>
    <row r="21" spans="1:4" ht="55.15" x14ac:dyDescent="0.25">
      <c r="A21" s="180" t="s">
        <v>290</v>
      </c>
      <c r="B21" s="181" t="s">
        <v>308</v>
      </c>
      <c r="C21" s="181" t="s">
        <v>291</v>
      </c>
      <c r="D21" s="182" t="s">
        <v>398</v>
      </c>
    </row>
    <row r="22" spans="1:4" ht="84.75" customHeight="1" x14ac:dyDescent="0.25">
      <c r="A22" s="177" t="s">
        <v>392</v>
      </c>
      <c r="B22" s="178" t="s">
        <v>292</v>
      </c>
      <c r="C22" s="178"/>
      <c r="D22" s="179" t="s">
        <v>293</v>
      </c>
    </row>
    <row r="23" spans="1:4" ht="110.45" x14ac:dyDescent="0.25">
      <c r="A23" s="183" t="s">
        <v>101</v>
      </c>
      <c r="B23" s="181" t="s">
        <v>294</v>
      </c>
      <c r="C23" s="196" t="s">
        <v>309</v>
      </c>
      <c r="D23" s="182" t="s">
        <v>295</v>
      </c>
    </row>
    <row r="24" spans="1:4" ht="128.25" customHeight="1" x14ac:dyDescent="0.2">
      <c r="A24" s="184" t="s">
        <v>128</v>
      </c>
      <c r="B24" s="178" t="s">
        <v>296</v>
      </c>
      <c r="C24" s="179" t="s">
        <v>297</v>
      </c>
      <c r="D24" s="179" t="s">
        <v>315</v>
      </c>
    </row>
    <row r="25" spans="1:4" ht="68.25" customHeight="1" x14ac:dyDescent="0.2">
      <c r="A25" s="185" t="s">
        <v>298</v>
      </c>
      <c r="B25" s="186" t="s">
        <v>299</v>
      </c>
      <c r="C25" s="186"/>
      <c r="D25" s="187" t="s">
        <v>407</v>
      </c>
    </row>
    <row r="26" spans="1:4" x14ac:dyDescent="0.2">
      <c r="A26" s="175"/>
      <c r="B26" s="175"/>
      <c r="C26" s="175"/>
      <c r="D26" s="175"/>
    </row>
    <row r="27" spans="1:4" x14ac:dyDescent="0.2">
      <c r="A27" s="175"/>
      <c r="B27" s="175"/>
      <c r="C27" s="175"/>
      <c r="D27" s="175"/>
    </row>
    <row r="28" spans="1:4" ht="20.25" x14ac:dyDescent="0.3">
      <c r="A28" s="169" t="s">
        <v>300</v>
      </c>
      <c r="B28" s="170"/>
      <c r="C28" s="170"/>
      <c r="D28" s="170"/>
    </row>
    <row r="29" spans="1:4" x14ac:dyDescent="0.2">
      <c r="A29" s="175"/>
      <c r="B29" s="175"/>
      <c r="C29" s="175"/>
      <c r="D29" s="175"/>
    </row>
    <row r="30" spans="1:4" ht="9" customHeight="1" x14ac:dyDescent="0.2"/>
    <row r="32" spans="1:4" ht="15.75" customHeight="1" x14ac:dyDescent="0.2"/>
    <row r="33" spans="3:4" ht="5.25" customHeight="1" x14ac:dyDescent="0.2">
      <c r="C33" s="175"/>
      <c r="D33" s="175"/>
    </row>
    <row r="34" spans="3:4" ht="46.5" customHeight="1" x14ac:dyDescent="0.2">
      <c r="C34" s="291" t="s">
        <v>393</v>
      </c>
      <c r="D34" s="291"/>
    </row>
    <row r="35" spans="3:4" ht="12" customHeight="1" x14ac:dyDescent="0.2">
      <c r="C35" s="194"/>
      <c r="D35" s="188"/>
    </row>
    <row r="36" spans="3:4" ht="15" x14ac:dyDescent="0.2">
      <c r="C36" s="194"/>
      <c r="D36" s="188"/>
    </row>
    <row r="37" spans="3:4" ht="15" x14ac:dyDescent="0.2">
      <c r="C37" s="291" t="s">
        <v>301</v>
      </c>
      <c r="D37" s="291"/>
    </row>
    <row r="38" spans="3:4" ht="21.75" customHeight="1" x14ac:dyDescent="0.2"/>
    <row r="39" spans="3:4" ht="15" x14ac:dyDescent="0.2">
      <c r="C39" s="194"/>
      <c r="D39" s="188"/>
    </row>
    <row r="40" spans="3:4" ht="13.5" customHeight="1" x14ac:dyDescent="0.2">
      <c r="C40" s="291" t="s">
        <v>302</v>
      </c>
      <c r="D40" s="291"/>
    </row>
    <row r="42" spans="3:4" ht="8.25" customHeight="1" x14ac:dyDescent="0.2">
      <c r="C42" s="194"/>
      <c r="D42" s="188"/>
    </row>
    <row r="43" spans="3:4" ht="34.5" customHeight="1" x14ac:dyDescent="0.2">
      <c r="C43" s="291" t="s">
        <v>310</v>
      </c>
      <c r="D43" s="291"/>
    </row>
    <row r="44" spans="3:4" ht="21" customHeight="1" x14ac:dyDescent="0.2">
      <c r="C44" s="292" t="s">
        <v>303</v>
      </c>
      <c r="D44" s="292"/>
    </row>
    <row r="45" spans="3:4" ht="18.75" customHeight="1" x14ac:dyDescent="0.2"/>
    <row r="46" spans="3:4" ht="15" x14ac:dyDescent="0.2">
      <c r="C46" s="291" t="s">
        <v>304</v>
      </c>
      <c r="D46" s="291"/>
    </row>
    <row r="47" spans="3:4" ht="15" x14ac:dyDescent="0.2">
      <c r="C47" s="194"/>
      <c r="D47" s="188"/>
    </row>
    <row r="48" spans="3:4" ht="11.25" customHeight="1" x14ac:dyDescent="0.2"/>
    <row r="49" spans="1:4" ht="30" customHeight="1" x14ac:dyDescent="0.2">
      <c r="C49" s="291" t="s">
        <v>311</v>
      </c>
      <c r="D49" s="291"/>
    </row>
    <row r="50" spans="1:4" x14ac:dyDescent="0.2">
      <c r="C50" s="292" t="s">
        <v>312</v>
      </c>
      <c r="D50" s="292"/>
    </row>
    <row r="51" spans="1:4" ht="23.25" customHeight="1" x14ac:dyDescent="0.2"/>
    <row r="52" spans="1:4" ht="15" x14ac:dyDescent="0.2">
      <c r="C52" s="291" t="s">
        <v>305</v>
      </c>
      <c r="D52" s="291"/>
    </row>
    <row r="53" spans="1:4" ht="6.75" customHeight="1" x14ac:dyDescent="0.2">
      <c r="C53" s="194"/>
      <c r="D53" s="188"/>
    </row>
    <row r="54" spans="1:4" ht="15" x14ac:dyDescent="0.2">
      <c r="A54" s="205" t="s">
        <v>327</v>
      </c>
      <c r="C54" s="194"/>
      <c r="D54" s="188"/>
    </row>
    <row r="56" spans="1:4" x14ac:dyDescent="0.2">
      <c r="C56" s="175"/>
      <c r="D56" s="175"/>
    </row>
  </sheetData>
  <mergeCells count="10">
    <mergeCell ref="C46:D46"/>
    <mergeCell ref="C49:D49"/>
    <mergeCell ref="C50:D50"/>
    <mergeCell ref="C52:D52"/>
    <mergeCell ref="A10:D10"/>
    <mergeCell ref="C34:D34"/>
    <mergeCell ref="C37:D37"/>
    <mergeCell ref="C40:D40"/>
    <mergeCell ref="C43:D43"/>
    <mergeCell ref="C44:D44"/>
  </mergeCells>
  <printOptions horizontalCentered="1"/>
  <pageMargins left="0.70866141732283472" right="0.70866141732283472" top="0.74803149606299213" bottom="0.74803149606299213" header="0.31496062992125984" footer="0.31496062992125984"/>
  <pageSetup paperSize="8" scale="47"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C1:Q71"/>
  <sheetViews>
    <sheetView view="pageBreakPreview" topLeftCell="A39" zoomScale="55" zoomScaleNormal="100" zoomScaleSheetLayoutView="55" workbookViewId="0">
      <selection activeCell="N67" sqref="N67:P67"/>
    </sheetView>
  </sheetViews>
  <sheetFormatPr defaultColWidth="9" defaultRowHeight="14.25" x14ac:dyDescent="0.2"/>
  <cols>
    <col min="1" max="1" width="9" style="20"/>
    <col min="2" max="2" width="14.25" style="20" customWidth="1"/>
    <col min="3" max="3" width="5" style="20" customWidth="1"/>
    <col min="4" max="4" width="4.625" style="20" customWidth="1"/>
    <col min="5" max="5" width="16.625" style="20" customWidth="1"/>
    <col min="6" max="6" width="9" style="20" customWidth="1"/>
    <col min="7" max="9" width="9" style="20"/>
    <col min="10" max="10" width="1.875" style="20" customWidth="1"/>
    <col min="11" max="11" width="5.25" style="20" customWidth="1"/>
    <col min="12" max="12" width="6.25" style="20" customWidth="1"/>
    <col min="13" max="13" width="1.5" style="20" customWidth="1"/>
    <col min="14" max="14" width="6.25" style="20" customWidth="1"/>
    <col min="15" max="15" width="13.375" style="20" customWidth="1"/>
    <col min="16" max="16" width="12.625" style="20" customWidth="1"/>
    <col min="17" max="16384" width="9" style="20"/>
  </cols>
  <sheetData>
    <row r="1" spans="3:17" ht="15" thickBot="1" x14ac:dyDescent="0.25"/>
    <row r="2" spans="3:17" ht="26.25" customHeight="1" thickBot="1" x14ac:dyDescent="0.25">
      <c r="C2" s="330" t="s">
        <v>342</v>
      </c>
      <c r="D2" s="331"/>
      <c r="E2" s="331"/>
      <c r="F2" s="331"/>
      <c r="G2" s="331"/>
      <c r="H2" s="331"/>
      <c r="I2" s="331"/>
      <c r="J2" s="331"/>
      <c r="K2" s="331"/>
      <c r="L2" s="331"/>
      <c r="M2" s="331"/>
      <c r="N2" s="331"/>
      <c r="O2" s="331"/>
      <c r="P2" s="332"/>
      <c r="Q2" s="143"/>
    </row>
    <row r="3" spans="3:17" ht="15.75" thickBot="1" x14ac:dyDescent="0.3">
      <c r="C3" s="299"/>
      <c r="D3" s="299"/>
      <c r="E3" s="299"/>
      <c r="F3" s="2"/>
      <c r="G3" s="1"/>
      <c r="H3" s="1"/>
      <c r="I3" s="1"/>
      <c r="J3" s="1"/>
      <c r="K3" s="1"/>
      <c r="L3" s="1"/>
      <c r="M3" s="1"/>
      <c r="N3" s="118"/>
      <c r="O3" s="338" t="s">
        <v>200</v>
      </c>
      <c r="P3" s="339"/>
      <c r="Q3" s="4"/>
    </row>
    <row r="4" spans="3:17" s="51" customFormat="1" ht="20.100000000000001" customHeight="1" thickBot="1" x14ac:dyDescent="0.25">
      <c r="C4" s="53"/>
      <c r="D4" s="302" t="s">
        <v>0</v>
      </c>
      <c r="E4" s="302"/>
      <c r="F4" s="151"/>
      <c r="G4" s="333" t="s">
        <v>408</v>
      </c>
      <c r="H4" s="334"/>
      <c r="I4" s="333" t="s">
        <v>409</v>
      </c>
      <c r="J4" s="335"/>
      <c r="K4" s="335"/>
      <c r="L4" s="335"/>
      <c r="M4" s="335"/>
      <c r="N4" s="335"/>
      <c r="O4" s="335"/>
      <c r="P4" s="334"/>
      <c r="Q4" s="150"/>
    </row>
    <row r="5" spans="3:17" ht="8.25" customHeight="1" x14ac:dyDescent="0.2">
      <c r="C5" s="4"/>
      <c r="D5" s="4"/>
      <c r="E5" s="4"/>
      <c r="F5" s="4"/>
      <c r="G5" s="4"/>
      <c r="H5" s="4"/>
      <c r="I5" s="4"/>
      <c r="J5" s="4"/>
      <c r="K5" s="4"/>
      <c r="L5" s="4"/>
      <c r="M5" s="4"/>
      <c r="N5" s="4"/>
      <c r="O5" s="4"/>
      <c r="P5" s="4"/>
      <c r="Q5" s="4"/>
    </row>
    <row r="6" spans="3:17" s="51" customFormat="1" ht="30" customHeight="1" x14ac:dyDescent="0.2">
      <c r="C6" s="111">
        <v>1</v>
      </c>
      <c r="D6" s="340" t="s">
        <v>205</v>
      </c>
      <c r="E6" s="341"/>
      <c r="F6" s="341"/>
      <c r="G6" s="341"/>
      <c r="H6" s="341"/>
      <c r="I6" s="341"/>
      <c r="J6" s="341"/>
      <c r="K6" s="341"/>
      <c r="L6" s="341"/>
      <c r="M6" s="341"/>
      <c r="N6" s="341"/>
      <c r="O6" s="341"/>
      <c r="P6" s="341"/>
      <c r="Q6" s="137"/>
    </row>
    <row r="7" spans="3:17" s="51" customFormat="1" ht="24.95" customHeight="1" x14ac:dyDescent="0.2">
      <c r="C7" s="112" t="s">
        <v>204</v>
      </c>
      <c r="D7" s="342" t="s">
        <v>343</v>
      </c>
      <c r="E7" s="343"/>
      <c r="F7" s="343"/>
      <c r="G7" s="343"/>
      <c r="H7" s="343"/>
      <c r="I7" s="343"/>
      <c r="J7" s="343"/>
      <c r="K7" s="343"/>
      <c r="L7" s="343"/>
      <c r="M7" s="343"/>
      <c r="N7" s="343"/>
      <c r="O7" s="343"/>
      <c r="P7" s="343"/>
      <c r="Q7" s="137"/>
    </row>
    <row r="8" spans="3:17" s="51" customFormat="1" ht="15" thickBot="1" x14ac:dyDescent="0.25">
      <c r="C8" s="138"/>
      <c r="D8" s="135"/>
      <c r="E8" s="135"/>
      <c r="F8" s="135"/>
      <c r="G8" s="53"/>
      <c r="H8" s="53"/>
      <c r="I8" s="53"/>
      <c r="J8" s="53"/>
      <c r="K8" s="53"/>
      <c r="L8" s="137"/>
      <c r="M8" s="137"/>
      <c r="N8" s="137"/>
      <c r="O8" s="53"/>
      <c r="P8" s="53" t="s">
        <v>340</v>
      </c>
      <c r="Q8" s="137"/>
    </row>
    <row r="9" spans="3:17" s="51" customFormat="1" ht="30" customHeight="1" thickBot="1" x14ac:dyDescent="0.25">
      <c r="C9" s="138" t="s">
        <v>1</v>
      </c>
      <c r="D9" s="302" t="s">
        <v>179</v>
      </c>
      <c r="E9" s="302"/>
      <c r="F9" s="302"/>
      <c r="G9" s="302"/>
      <c r="H9" s="302"/>
      <c r="I9" s="302"/>
      <c r="J9" s="302"/>
      <c r="K9" s="302"/>
      <c r="L9" s="302"/>
      <c r="M9" s="302"/>
      <c r="N9" s="302"/>
      <c r="O9" s="53" t="s">
        <v>74</v>
      </c>
      <c r="P9" s="142">
        <v>31243</v>
      </c>
      <c r="Q9" s="137"/>
    </row>
    <row r="10" spans="3:17" s="51" customFormat="1" ht="30" customHeight="1" thickBot="1" x14ac:dyDescent="0.25">
      <c r="C10" s="138" t="s">
        <v>2</v>
      </c>
      <c r="D10" s="302" t="s">
        <v>337</v>
      </c>
      <c r="E10" s="302"/>
      <c r="F10" s="302"/>
      <c r="G10" s="302"/>
      <c r="H10" s="302"/>
      <c r="I10" s="302"/>
      <c r="J10" s="302"/>
      <c r="K10" s="302"/>
      <c r="L10" s="302"/>
      <c r="M10" s="302"/>
      <c r="N10" s="302"/>
      <c r="O10" s="53" t="s">
        <v>74</v>
      </c>
      <c r="P10" s="142">
        <v>120</v>
      </c>
      <c r="Q10" s="137"/>
    </row>
    <row r="11" spans="3:17" s="51" customFormat="1" ht="39.950000000000003" customHeight="1" thickBot="1" x14ac:dyDescent="0.25">
      <c r="C11" s="138" t="s">
        <v>3</v>
      </c>
      <c r="D11" s="301" t="s">
        <v>338</v>
      </c>
      <c r="E11" s="301"/>
      <c r="F11" s="301"/>
      <c r="G11" s="301"/>
      <c r="H11" s="301"/>
      <c r="I11" s="301"/>
      <c r="J11" s="301"/>
      <c r="K11" s="301"/>
      <c r="L11" s="301"/>
      <c r="M11" s="301"/>
      <c r="N11" s="301"/>
      <c r="O11" s="53" t="s">
        <v>74</v>
      </c>
      <c r="P11" s="142">
        <v>2752.017272</v>
      </c>
      <c r="Q11" s="137"/>
    </row>
    <row r="12" spans="3:17" s="51" customFormat="1" ht="39.950000000000003" customHeight="1" thickBot="1" x14ac:dyDescent="0.25">
      <c r="C12" s="138" t="s">
        <v>48</v>
      </c>
      <c r="D12" s="301" t="s">
        <v>339</v>
      </c>
      <c r="E12" s="301"/>
      <c r="F12" s="301"/>
      <c r="G12" s="301"/>
      <c r="H12" s="301"/>
      <c r="I12" s="301"/>
      <c r="J12" s="301"/>
      <c r="K12" s="301"/>
      <c r="L12" s="301"/>
      <c r="M12" s="301"/>
      <c r="N12" s="301"/>
      <c r="O12" s="53" t="s">
        <v>74</v>
      </c>
      <c r="P12" s="142">
        <v>28779.84</v>
      </c>
      <c r="Q12" s="137"/>
    </row>
    <row r="13" spans="3:17" s="51" customFormat="1" ht="39.950000000000003" customHeight="1" thickBot="1" x14ac:dyDescent="0.25">
      <c r="C13" s="138" t="s">
        <v>4</v>
      </c>
      <c r="D13" s="301" t="s">
        <v>206</v>
      </c>
      <c r="E13" s="301"/>
      <c r="F13" s="301"/>
      <c r="G13" s="301"/>
      <c r="H13" s="301"/>
      <c r="I13" s="301"/>
      <c r="J13" s="301"/>
      <c r="K13" s="301"/>
      <c r="L13" s="301"/>
      <c r="M13" s="301"/>
      <c r="N13" s="301"/>
      <c r="O13" s="53" t="s">
        <v>74</v>
      </c>
      <c r="P13" s="142">
        <v>39922.946646319993</v>
      </c>
      <c r="Q13" s="137"/>
    </row>
    <row r="14" spans="3:17" s="51" customFormat="1" ht="45" customHeight="1" thickBot="1" x14ac:dyDescent="0.25">
      <c r="C14" s="138" t="s">
        <v>6</v>
      </c>
      <c r="D14" s="301" t="s">
        <v>341</v>
      </c>
      <c r="E14" s="301"/>
      <c r="F14" s="301"/>
      <c r="G14" s="301"/>
      <c r="H14" s="301"/>
      <c r="I14" s="301"/>
      <c r="J14" s="301"/>
      <c r="K14" s="301"/>
      <c r="L14" s="301"/>
      <c r="M14" s="301"/>
      <c r="N14" s="301"/>
      <c r="O14" s="53" t="s">
        <v>14</v>
      </c>
      <c r="P14" s="85">
        <f>IFERROR(P11/P12,"")</f>
        <v>9.5623091441787031E-2</v>
      </c>
      <c r="Q14" s="137"/>
    </row>
    <row r="15" spans="3:17" s="259" customFormat="1" ht="39.950000000000003" hidden="1" customHeight="1" thickBot="1" x14ac:dyDescent="0.25">
      <c r="C15" s="256" t="s">
        <v>7</v>
      </c>
      <c r="D15" s="296" t="s">
        <v>256</v>
      </c>
      <c r="E15" s="296"/>
      <c r="F15" s="296"/>
      <c r="G15" s="296"/>
      <c r="H15" s="296"/>
      <c r="I15" s="296"/>
      <c r="J15" s="296"/>
      <c r="K15" s="296"/>
      <c r="L15" s="296"/>
      <c r="M15" s="296"/>
      <c r="N15" s="296"/>
      <c r="O15" s="257" t="s">
        <v>14</v>
      </c>
      <c r="P15" s="258"/>
    </row>
    <row r="16" spans="3:17" s="259" customFormat="1" ht="39.950000000000003" hidden="1" customHeight="1" thickBot="1" x14ac:dyDescent="0.25">
      <c r="C16" s="256" t="s">
        <v>49</v>
      </c>
      <c r="D16" s="296" t="s">
        <v>207</v>
      </c>
      <c r="E16" s="296"/>
      <c r="F16" s="296"/>
      <c r="G16" s="296"/>
      <c r="H16" s="296"/>
      <c r="I16" s="296"/>
      <c r="J16" s="296"/>
      <c r="K16" s="296"/>
      <c r="L16" s="296"/>
      <c r="M16" s="296"/>
      <c r="N16" s="296"/>
      <c r="O16" s="257" t="s">
        <v>14</v>
      </c>
      <c r="P16" s="258"/>
    </row>
    <row r="17" spans="3:17" s="51" customFormat="1" ht="30" customHeight="1" thickBot="1" x14ac:dyDescent="0.25">
      <c r="C17" s="138" t="s">
        <v>50</v>
      </c>
      <c r="D17" s="301" t="s">
        <v>270</v>
      </c>
      <c r="E17" s="302"/>
      <c r="F17" s="302"/>
      <c r="G17" s="302"/>
      <c r="H17" s="302"/>
      <c r="I17" s="302"/>
      <c r="J17" s="302"/>
      <c r="K17" s="302"/>
      <c r="L17" s="302"/>
      <c r="M17" s="302"/>
      <c r="N17" s="302"/>
      <c r="O17" s="53" t="s">
        <v>14</v>
      </c>
      <c r="P17" s="85">
        <v>6.8919964660738589E-2</v>
      </c>
      <c r="Q17" s="137"/>
    </row>
    <row r="18" spans="3:17" s="51" customFormat="1" ht="30" customHeight="1" thickBot="1" x14ac:dyDescent="0.25">
      <c r="C18" s="138" t="s">
        <v>51</v>
      </c>
      <c r="D18" s="302" t="s">
        <v>39</v>
      </c>
      <c r="E18" s="302"/>
      <c r="F18" s="302"/>
      <c r="G18" s="302"/>
      <c r="H18" s="302"/>
      <c r="I18" s="302"/>
      <c r="J18" s="302"/>
      <c r="K18" s="302"/>
      <c r="L18" s="302"/>
      <c r="M18" s="302"/>
      <c r="N18" s="302"/>
      <c r="O18" s="53" t="s">
        <v>14</v>
      </c>
      <c r="P18" s="85">
        <v>2.0782649351602189E-2</v>
      </c>
      <c r="Q18" s="137"/>
    </row>
    <row r="19" spans="3:17" s="51" customFormat="1" ht="30" customHeight="1" thickBot="1" x14ac:dyDescent="0.25">
      <c r="C19" s="138" t="s">
        <v>114</v>
      </c>
      <c r="D19" s="303" t="s">
        <v>108</v>
      </c>
      <c r="E19" s="303"/>
      <c r="F19" s="303"/>
      <c r="G19" s="303"/>
      <c r="H19" s="303"/>
      <c r="I19" s="303"/>
      <c r="J19" s="303"/>
      <c r="K19" s="303"/>
      <c r="L19" s="303"/>
      <c r="M19" s="303"/>
      <c r="N19" s="303"/>
      <c r="O19" s="106" t="s">
        <v>14</v>
      </c>
      <c r="P19" s="85">
        <v>0.5084601235338192</v>
      </c>
      <c r="Q19" s="137"/>
    </row>
    <row r="20" spans="3:17" s="51" customFormat="1" ht="30" customHeight="1" thickBot="1" x14ac:dyDescent="0.25">
      <c r="C20" s="138" t="s">
        <v>126</v>
      </c>
      <c r="D20" s="303" t="s">
        <v>40</v>
      </c>
      <c r="E20" s="303"/>
      <c r="F20" s="303"/>
      <c r="G20" s="303"/>
      <c r="H20" s="303"/>
      <c r="I20" s="303"/>
      <c r="J20" s="303"/>
      <c r="K20" s="303"/>
      <c r="L20" s="303"/>
      <c r="M20" s="303"/>
      <c r="N20" s="303"/>
      <c r="O20" s="106" t="s">
        <v>14</v>
      </c>
      <c r="P20" s="85">
        <v>3.0565147794332333E-2</v>
      </c>
      <c r="Q20" s="137"/>
    </row>
    <row r="21" spans="3:17" x14ac:dyDescent="0.2">
      <c r="C21" s="4"/>
      <c r="D21" s="4"/>
      <c r="E21" s="4"/>
      <c r="F21" s="4"/>
      <c r="G21" s="4"/>
      <c r="H21" s="4"/>
      <c r="I21" s="4"/>
      <c r="J21" s="4"/>
      <c r="K21" s="4"/>
      <c r="L21" s="4"/>
      <c r="M21" s="4"/>
      <c r="N21" s="4"/>
      <c r="O21" s="4"/>
      <c r="P21" s="4"/>
      <c r="Q21" s="4"/>
    </row>
    <row r="22" spans="3:17" s="51" customFormat="1" ht="20.25" customHeight="1" x14ac:dyDescent="0.2">
      <c r="C22" s="136" t="s">
        <v>208</v>
      </c>
      <c r="D22" s="136" t="s">
        <v>209</v>
      </c>
      <c r="E22" s="137"/>
      <c r="F22" s="137"/>
      <c r="G22" s="137"/>
      <c r="H22" s="137"/>
      <c r="I22" s="137"/>
      <c r="J22" s="137"/>
      <c r="K22" s="137"/>
      <c r="L22" s="137"/>
      <c r="M22" s="137"/>
      <c r="N22" s="137"/>
      <c r="O22" s="137"/>
      <c r="P22" s="137"/>
      <c r="Q22" s="137"/>
    </row>
    <row r="23" spans="3:17" ht="3.75" customHeight="1" x14ac:dyDescent="0.25">
      <c r="C23" s="5"/>
      <c r="D23" s="4"/>
      <c r="E23" s="4"/>
      <c r="F23" s="4"/>
      <c r="G23" s="4"/>
      <c r="H23" s="4"/>
      <c r="I23" s="4"/>
      <c r="J23" s="4"/>
      <c r="K23" s="4"/>
      <c r="L23" s="4"/>
      <c r="M23" s="4"/>
      <c r="N23" s="4"/>
      <c r="O23" s="29"/>
      <c r="P23" s="8"/>
      <c r="Q23" s="4"/>
    </row>
    <row r="24" spans="3:17" ht="3.75" customHeight="1" thickBot="1" x14ac:dyDescent="0.25">
      <c r="C24" s="4"/>
      <c r="D24" s="4"/>
      <c r="E24" s="4"/>
      <c r="F24" s="4"/>
      <c r="G24" s="4"/>
      <c r="H24" s="4"/>
      <c r="I24" s="4"/>
      <c r="J24" s="4"/>
      <c r="K24" s="4"/>
      <c r="L24" s="4"/>
      <c r="M24" s="4"/>
      <c r="N24" s="4"/>
      <c r="O24" s="4"/>
      <c r="P24" s="4"/>
      <c r="Q24" s="4"/>
    </row>
    <row r="25" spans="3:17" ht="45" customHeight="1" thickBot="1" x14ac:dyDescent="0.25">
      <c r="C25" s="54" t="s">
        <v>41</v>
      </c>
      <c r="D25" s="297" t="s">
        <v>344</v>
      </c>
      <c r="E25" s="298"/>
      <c r="F25" s="298"/>
      <c r="G25" s="298"/>
      <c r="H25" s="298"/>
      <c r="I25" s="298"/>
      <c r="J25" s="298"/>
      <c r="K25" s="300" t="s">
        <v>14</v>
      </c>
      <c r="L25" s="300"/>
      <c r="M25" s="4"/>
      <c r="N25" s="125"/>
      <c r="O25" s="127">
        <f>IF(P14="","",P14)</f>
        <v>9.5623091441787031E-2</v>
      </c>
      <c r="P25" s="124"/>
      <c r="Q25" s="4"/>
    </row>
    <row r="26" spans="3:17" s="51" customFormat="1" ht="39.950000000000003" customHeight="1" thickBot="1" x14ac:dyDescent="0.25">
      <c r="C26" s="145" t="s">
        <v>42</v>
      </c>
      <c r="D26" s="337" t="s">
        <v>211</v>
      </c>
      <c r="E26" s="337"/>
      <c r="F26" s="337"/>
      <c r="G26" s="337"/>
      <c r="H26" s="337"/>
      <c r="I26" s="337"/>
      <c r="J26" s="337"/>
      <c r="K26" s="316" t="s">
        <v>59</v>
      </c>
      <c r="L26" s="316"/>
      <c r="M26" s="145"/>
      <c r="N26" s="146"/>
      <c r="O26" s="120">
        <v>-31.319999999999958</v>
      </c>
      <c r="P26" s="263"/>
      <c r="Q26" s="137"/>
    </row>
    <row r="27" spans="3:17" s="51" customFormat="1" ht="39.950000000000003" customHeight="1" thickBot="1" x14ac:dyDescent="0.25">
      <c r="C27" s="145" t="s">
        <v>43</v>
      </c>
      <c r="D27" s="321" t="s">
        <v>210</v>
      </c>
      <c r="E27" s="322"/>
      <c r="F27" s="322"/>
      <c r="G27" s="322"/>
      <c r="H27" s="322"/>
      <c r="I27" s="322"/>
      <c r="J27" s="322"/>
      <c r="K27" s="316" t="s">
        <v>14</v>
      </c>
      <c r="L27" s="316"/>
      <c r="M27" s="145"/>
      <c r="N27" s="147"/>
      <c r="O27" s="126">
        <f>IFERROR((O26/10000)+O25,"")</f>
        <v>9.2491091441787035E-2</v>
      </c>
      <c r="P27" s="123"/>
      <c r="Q27" s="137"/>
    </row>
    <row r="28" spans="3:17" ht="48.75" customHeight="1" thickBot="1" x14ac:dyDescent="0.25">
      <c r="C28" s="137" t="s">
        <v>44</v>
      </c>
      <c r="D28" s="304" t="s">
        <v>345</v>
      </c>
      <c r="E28" s="303"/>
      <c r="F28" s="303"/>
      <c r="G28" s="303"/>
      <c r="H28" s="303"/>
      <c r="I28" s="303"/>
      <c r="J28" s="303"/>
      <c r="K28" s="300" t="s">
        <v>59</v>
      </c>
      <c r="L28" s="300"/>
      <c r="M28" s="4"/>
      <c r="N28" s="3"/>
      <c r="O28" s="139">
        <v>-89</v>
      </c>
      <c r="P28" s="263"/>
      <c r="Q28" s="4"/>
    </row>
    <row r="29" spans="3:17" ht="39.950000000000003" customHeight="1" thickBot="1" x14ac:dyDescent="0.25">
      <c r="C29" s="137" t="s">
        <v>45</v>
      </c>
      <c r="D29" s="297" t="s">
        <v>313</v>
      </c>
      <c r="E29" s="298"/>
      <c r="F29" s="298"/>
      <c r="G29" s="298"/>
      <c r="H29" s="298"/>
      <c r="I29" s="298"/>
      <c r="J29" s="298"/>
      <c r="K29" s="300" t="s">
        <v>14</v>
      </c>
      <c r="L29" s="300"/>
      <c r="M29" s="4"/>
      <c r="N29" s="119"/>
      <c r="O29" s="126">
        <f>IFERROR((O27+(O28/10000)),"")</f>
        <v>8.359109144178703E-2</v>
      </c>
      <c r="P29" s="122"/>
      <c r="Q29" s="4"/>
    </row>
    <row r="30" spans="3:17" s="51" customFormat="1" ht="44.25" customHeight="1" thickBot="1" x14ac:dyDescent="0.25">
      <c r="C30" s="145" t="s">
        <v>46</v>
      </c>
      <c r="D30" s="311" t="s">
        <v>346</v>
      </c>
      <c r="E30" s="312"/>
      <c r="F30" s="312"/>
      <c r="G30" s="312"/>
      <c r="H30" s="312"/>
      <c r="I30" s="312"/>
      <c r="J30" s="312"/>
      <c r="K30" s="316" t="s">
        <v>59</v>
      </c>
      <c r="L30" s="316"/>
      <c r="M30" s="145"/>
      <c r="N30" s="148"/>
      <c r="O30" s="139">
        <v>-408</v>
      </c>
      <c r="P30" s="263"/>
      <c r="Q30" s="137"/>
    </row>
    <row r="31" spans="3:17" ht="39.950000000000003" customHeight="1" thickBot="1" x14ac:dyDescent="0.25">
      <c r="C31" s="145" t="s">
        <v>47</v>
      </c>
      <c r="D31" s="321" t="s">
        <v>212</v>
      </c>
      <c r="E31" s="322"/>
      <c r="F31" s="322"/>
      <c r="G31" s="322"/>
      <c r="H31" s="322"/>
      <c r="I31" s="322"/>
      <c r="J31" s="322"/>
      <c r="K31" s="316" t="s">
        <v>14</v>
      </c>
      <c r="L31" s="316"/>
      <c r="M31" s="149"/>
      <c r="N31" s="147"/>
      <c r="O31" s="126">
        <f>IFERROR(O27+(O30/10000),"")</f>
        <v>5.1691091441787032E-2</v>
      </c>
      <c r="P31" s="264"/>
      <c r="Q31" s="4"/>
    </row>
    <row r="32" spans="3:17" x14ac:dyDescent="0.2">
      <c r="C32" s="4"/>
      <c r="D32" s="4"/>
      <c r="E32" s="4"/>
      <c r="F32" s="4"/>
      <c r="G32" s="4"/>
      <c r="H32" s="4"/>
      <c r="I32" s="4"/>
      <c r="J32" s="4"/>
      <c r="K32" s="4"/>
      <c r="L32" s="4"/>
      <c r="M32" s="4"/>
      <c r="N32" s="4"/>
      <c r="O32" s="121"/>
      <c r="P32" s="4"/>
      <c r="Q32" s="4"/>
    </row>
    <row r="33" spans="3:17" ht="16.5" thickBot="1" x14ac:dyDescent="0.3">
      <c r="C33" s="323" t="s">
        <v>79</v>
      </c>
      <c r="D33" s="324"/>
      <c r="E33" s="324"/>
      <c r="F33" s="324"/>
      <c r="G33" s="324"/>
      <c r="H33" s="324"/>
      <c r="I33" s="324"/>
      <c r="J33" s="324"/>
      <c r="K33" s="324"/>
      <c r="L33" s="324"/>
      <c r="M33" s="324"/>
      <c r="N33" s="324"/>
      <c r="O33" s="55" t="s">
        <v>261</v>
      </c>
      <c r="P33" s="55" t="s">
        <v>74</v>
      </c>
      <c r="Q33" s="4"/>
    </row>
    <row r="34" spans="3:17" s="51" customFormat="1" ht="21" customHeight="1" thickBot="1" x14ac:dyDescent="0.25">
      <c r="C34" s="137" t="s">
        <v>82</v>
      </c>
      <c r="D34" s="303" t="s">
        <v>99</v>
      </c>
      <c r="E34" s="303"/>
      <c r="F34" s="303"/>
      <c r="G34" s="303"/>
      <c r="H34" s="303"/>
      <c r="I34" s="303"/>
      <c r="J34" s="303"/>
      <c r="K34" s="303"/>
      <c r="L34" s="303"/>
      <c r="M34" s="303"/>
      <c r="N34" s="308"/>
      <c r="O34" s="107">
        <v>0</v>
      </c>
      <c r="P34" s="109">
        <v>0</v>
      </c>
      <c r="Q34" s="137"/>
    </row>
    <row r="35" spans="3:17" s="51" customFormat="1" ht="21" customHeight="1" thickBot="1" x14ac:dyDescent="0.25">
      <c r="C35" s="137" t="s">
        <v>60</v>
      </c>
      <c r="D35" s="303" t="s">
        <v>113</v>
      </c>
      <c r="E35" s="303"/>
      <c r="F35" s="303"/>
      <c r="G35" s="303"/>
      <c r="H35" s="303"/>
      <c r="I35" s="303"/>
      <c r="J35" s="303"/>
      <c r="K35" s="303"/>
      <c r="L35" s="303"/>
      <c r="M35" s="303"/>
      <c r="N35" s="308"/>
      <c r="O35" s="107">
        <v>0</v>
      </c>
      <c r="P35" s="109">
        <v>0</v>
      </c>
      <c r="Q35" s="137"/>
    </row>
    <row r="36" spans="3:17" s="51" customFormat="1" ht="21" customHeight="1" thickBot="1" x14ac:dyDescent="0.25">
      <c r="C36" s="137" t="s">
        <v>80</v>
      </c>
      <c r="D36" s="303" t="s">
        <v>247</v>
      </c>
      <c r="E36" s="303"/>
      <c r="F36" s="303"/>
      <c r="G36" s="303"/>
      <c r="H36" s="303"/>
      <c r="I36" s="303"/>
      <c r="J36" s="303"/>
      <c r="K36" s="303"/>
      <c r="L36" s="303"/>
      <c r="M36" s="303"/>
      <c r="N36" s="308"/>
      <c r="O36" s="107">
        <v>33</v>
      </c>
      <c r="P36" s="109">
        <v>95.91</v>
      </c>
      <c r="Q36" s="137"/>
    </row>
    <row r="37" spans="3:17" ht="6" customHeight="1" thickBot="1" x14ac:dyDescent="0.25">
      <c r="C37" s="4"/>
      <c r="D37" s="137"/>
      <c r="E37" s="137"/>
      <c r="F37" s="137"/>
      <c r="G37" s="137"/>
      <c r="H37" s="137"/>
      <c r="I37" s="137"/>
      <c r="J37" s="137"/>
      <c r="K37" s="137"/>
      <c r="L37" s="137"/>
      <c r="M37" s="137"/>
      <c r="N37" s="137"/>
      <c r="O37" s="108"/>
      <c r="P37" s="110"/>
      <c r="Q37" s="4"/>
    </row>
    <row r="38" spans="3:17" s="51" customFormat="1" ht="35.25" customHeight="1" thickBot="1" x14ac:dyDescent="0.25">
      <c r="C38" s="56" t="s">
        <v>81</v>
      </c>
      <c r="D38" s="297" t="s">
        <v>347</v>
      </c>
      <c r="E38" s="303"/>
      <c r="F38" s="303"/>
      <c r="G38" s="303"/>
      <c r="H38" s="303"/>
      <c r="I38" s="303"/>
      <c r="J38" s="303"/>
      <c r="K38" s="303"/>
      <c r="L38" s="303"/>
      <c r="M38" s="303"/>
      <c r="N38" s="309"/>
      <c r="O38" s="140">
        <f>IFERROR(IF(MAX(O34:O36)=0,"0",MAX(O34:O36)),"-")</f>
        <v>33</v>
      </c>
      <c r="P38" s="141">
        <f>IFERROR(IF(MAX(P34:P36)=0,"0",MAX(P34:P36)),"-")</f>
        <v>95.91</v>
      </c>
      <c r="Q38" s="138"/>
    </row>
    <row r="39" spans="3:17" s="51" customFormat="1" ht="6.6" customHeight="1" thickBot="1" x14ac:dyDescent="0.25">
      <c r="C39" s="269"/>
      <c r="D39" s="268"/>
      <c r="E39" s="267"/>
      <c r="F39" s="267"/>
      <c r="G39" s="267"/>
      <c r="H39" s="267"/>
      <c r="I39" s="267"/>
      <c r="J39" s="267"/>
      <c r="K39" s="267"/>
      <c r="L39" s="267"/>
      <c r="M39" s="267"/>
      <c r="N39" s="270"/>
      <c r="O39" s="271"/>
      <c r="P39" s="272"/>
      <c r="Q39" s="270"/>
    </row>
    <row r="40" spans="3:17" s="51" customFormat="1" ht="21" customHeight="1" thickBot="1" x14ac:dyDescent="0.25">
      <c r="C40" s="273" t="s">
        <v>423</v>
      </c>
      <c r="D40" s="317" t="s">
        <v>424</v>
      </c>
      <c r="E40" s="317"/>
      <c r="F40" s="317"/>
      <c r="G40" s="317"/>
      <c r="H40" s="317"/>
      <c r="I40" s="317"/>
      <c r="J40" s="267"/>
      <c r="K40" s="267"/>
      <c r="L40" s="267"/>
      <c r="M40" s="267"/>
      <c r="N40" s="270"/>
      <c r="O40" s="53"/>
      <c r="P40" s="109">
        <v>547</v>
      </c>
      <c r="Q40" s="270"/>
    </row>
    <row r="41" spans="3:17" s="153" customFormat="1" ht="32.25" customHeight="1" x14ac:dyDescent="0.2">
      <c r="C41" s="313" t="s">
        <v>399</v>
      </c>
      <c r="D41" s="314"/>
      <c r="E41" s="314"/>
      <c r="F41" s="314"/>
      <c r="G41" s="314"/>
      <c r="H41" s="314"/>
      <c r="I41" s="314"/>
      <c r="J41" s="314"/>
      <c r="K41" s="314"/>
      <c r="L41" s="314"/>
      <c r="M41" s="314"/>
      <c r="N41" s="314"/>
      <c r="O41" s="314"/>
      <c r="P41" s="314"/>
      <c r="Q41" s="152"/>
    </row>
    <row r="42" spans="3:17" ht="21" customHeight="1" x14ac:dyDescent="0.2">
      <c r="C42" s="4"/>
      <c r="D42" s="4"/>
      <c r="E42" s="4"/>
      <c r="F42" s="4"/>
      <c r="G42" s="4"/>
      <c r="H42" s="4"/>
      <c r="I42" s="4"/>
      <c r="J42" s="4"/>
      <c r="K42" s="4"/>
      <c r="L42" s="4"/>
      <c r="M42" s="4"/>
      <c r="N42" s="4"/>
      <c r="O42" s="4"/>
      <c r="P42" s="4"/>
      <c r="Q42" s="4"/>
    </row>
    <row r="43" spans="3:17" x14ac:dyDescent="0.2">
      <c r="C43" s="4"/>
      <c r="D43" s="4"/>
      <c r="E43" s="4"/>
      <c r="F43" s="4"/>
      <c r="G43" s="4"/>
      <c r="H43" s="4"/>
      <c r="I43" s="4"/>
      <c r="J43" s="4"/>
      <c r="K43" s="4"/>
      <c r="L43" s="4"/>
      <c r="M43" s="4"/>
      <c r="N43" s="4"/>
      <c r="O43" s="4"/>
      <c r="P43" s="4"/>
      <c r="Q43" s="4"/>
    </row>
    <row r="44" spans="3:17" x14ac:dyDescent="0.2">
      <c r="C44" s="4"/>
      <c r="D44" s="4"/>
      <c r="E44" s="4"/>
      <c r="F44" s="4"/>
      <c r="G44" s="4"/>
      <c r="H44" s="4"/>
      <c r="I44" s="4"/>
      <c r="J44" s="4"/>
      <c r="K44" s="4"/>
      <c r="L44" s="4"/>
      <c r="M44" s="4"/>
      <c r="N44" s="4"/>
      <c r="O44" s="4"/>
      <c r="P44" s="4"/>
      <c r="Q44" s="4"/>
    </row>
    <row r="45" spans="3:17" x14ac:dyDescent="0.2">
      <c r="C45" s="4"/>
      <c r="D45" s="4"/>
      <c r="E45" s="4"/>
      <c r="F45" s="4"/>
      <c r="G45" s="4"/>
      <c r="H45" s="4"/>
      <c r="I45" s="4"/>
      <c r="J45" s="4"/>
      <c r="K45" s="4"/>
      <c r="L45" s="4"/>
      <c r="M45" s="4"/>
      <c r="N45" s="4"/>
      <c r="O45" s="4"/>
      <c r="P45" s="4"/>
      <c r="Q45" s="4"/>
    </row>
    <row r="46" spans="3:17" x14ac:dyDescent="0.2">
      <c r="C46" s="4"/>
      <c r="D46" s="4"/>
      <c r="E46" s="4"/>
      <c r="F46" s="4"/>
      <c r="G46" s="4"/>
      <c r="H46" s="4"/>
      <c r="I46" s="4"/>
      <c r="J46" s="4"/>
      <c r="K46" s="4"/>
      <c r="L46" s="4"/>
      <c r="M46" s="4"/>
      <c r="N46" s="4"/>
      <c r="O46" s="4"/>
      <c r="P46" s="4"/>
      <c r="Q46" s="4"/>
    </row>
    <row r="47" spans="3:17" x14ac:dyDescent="0.2">
      <c r="C47" s="4"/>
      <c r="D47" s="4"/>
      <c r="E47" s="4"/>
      <c r="F47" s="4"/>
      <c r="G47" s="4"/>
      <c r="H47" s="4"/>
      <c r="I47" s="4"/>
      <c r="J47" s="4"/>
      <c r="K47" s="4"/>
      <c r="L47" s="4"/>
      <c r="M47" s="4"/>
      <c r="N47" s="4"/>
      <c r="O47" s="4"/>
      <c r="P47" s="4"/>
      <c r="Q47" s="4"/>
    </row>
    <row r="48" spans="3:17" x14ac:dyDescent="0.2">
      <c r="C48" s="4"/>
      <c r="D48" s="4"/>
      <c r="E48" s="4"/>
      <c r="F48" s="4"/>
      <c r="G48" s="4"/>
      <c r="H48" s="4"/>
      <c r="I48" s="4"/>
      <c r="J48" s="4"/>
      <c r="K48" s="4"/>
      <c r="L48" s="4"/>
      <c r="M48" s="4"/>
      <c r="N48" s="4"/>
      <c r="O48" s="4"/>
      <c r="P48" s="4"/>
      <c r="Q48" s="4"/>
    </row>
    <row r="49" spans="3:17" x14ac:dyDescent="0.2">
      <c r="C49" s="4"/>
      <c r="D49" s="4"/>
      <c r="E49" s="4"/>
      <c r="F49" s="4"/>
      <c r="G49" s="4"/>
      <c r="H49" s="4"/>
      <c r="I49" s="4"/>
      <c r="J49" s="4"/>
      <c r="K49" s="4"/>
      <c r="L49" s="4"/>
      <c r="M49" s="4"/>
      <c r="N49" s="4"/>
      <c r="O49" s="4"/>
      <c r="P49" s="4"/>
      <c r="Q49" s="4"/>
    </row>
    <row r="50" spans="3:17" x14ac:dyDescent="0.2">
      <c r="C50" s="4"/>
      <c r="D50" s="4"/>
      <c r="E50" s="4"/>
      <c r="F50" s="4"/>
      <c r="G50" s="4"/>
      <c r="H50" s="4"/>
      <c r="I50" s="4"/>
      <c r="J50" s="4"/>
      <c r="K50" s="4"/>
      <c r="L50" s="4"/>
      <c r="M50" s="4"/>
      <c r="N50" s="4"/>
      <c r="O50" s="4"/>
      <c r="P50" s="4"/>
      <c r="Q50" s="4"/>
    </row>
    <row r="51" spans="3:17" ht="13.9" x14ac:dyDescent="0.25">
      <c r="C51" s="4"/>
      <c r="D51" s="4"/>
      <c r="E51" s="4"/>
      <c r="F51" s="4"/>
      <c r="G51" s="4"/>
      <c r="H51" s="4"/>
      <c r="I51" s="4"/>
      <c r="J51" s="4"/>
      <c r="K51" s="4"/>
      <c r="L51" s="4"/>
      <c r="M51" s="4"/>
      <c r="N51" s="4"/>
      <c r="O51" s="4"/>
      <c r="P51" s="4"/>
      <c r="Q51" s="4"/>
    </row>
    <row r="52" spans="3:17" ht="13.9" x14ac:dyDescent="0.25">
      <c r="C52" s="4"/>
      <c r="D52" s="4"/>
      <c r="E52" s="4"/>
      <c r="F52" s="4"/>
      <c r="G52" s="4"/>
      <c r="H52" s="4"/>
      <c r="I52" s="4"/>
      <c r="J52" s="4"/>
      <c r="K52" s="4"/>
      <c r="L52" s="4"/>
      <c r="M52" s="4"/>
      <c r="N52" s="4"/>
      <c r="O52" s="4"/>
      <c r="P52" s="4"/>
      <c r="Q52" s="4"/>
    </row>
    <row r="53" spans="3:17" ht="13.9" x14ac:dyDescent="0.25">
      <c r="C53" s="4"/>
      <c r="D53" s="4"/>
      <c r="E53" s="4"/>
      <c r="F53" s="4"/>
      <c r="G53" s="4"/>
      <c r="H53" s="4"/>
      <c r="I53" s="4"/>
      <c r="J53" s="4"/>
      <c r="K53" s="4"/>
      <c r="L53" s="4"/>
      <c r="M53" s="4"/>
      <c r="N53" s="4"/>
      <c r="O53" s="4"/>
      <c r="P53" s="4"/>
      <c r="Q53" s="4"/>
    </row>
    <row r="54" spans="3:17" ht="13.9" x14ac:dyDescent="0.25">
      <c r="C54" s="4"/>
      <c r="D54" s="4"/>
      <c r="E54" s="4"/>
      <c r="F54" s="4"/>
      <c r="G54" s="4"/>
      <c r="H54" s="4"/>
      <c r="I54" s="4"/>
      <c r="J54" s="4"/>
      <c r="K54" s="4"/>
      <c r="L54" s="4"/>
      <c r="M54" s="4"/>
      <c r="N54" s="4"/>
      <c r="O54" s="4"/>
      <c r="P54" s="4"/>
      <c r="Q54" s="4"/>
    </row>
    <row r="55" spans="3:17" ht="13.9" x14ac:dyDescent="0.25">
      <c r="C55" s="4"/>
      <c r="D55" s="4"/>
      <c r="E55" s="4"/>
      <c r="F55" s="4"/>
      <c r="G55" s="4"/>
      <c r="H55" s="4"/>
      <c r="I55" s="4"/>
      <c r="J55" s="4"/>
      <c r="K55" s="4"/>
      <c r="L55" s="4"/>
      <c r="M55" s="4"/>
      <c r="N55" s="4"/>
      <c r="O55" s="4"/>
      <c r="P55" s="4"/>
      <c r="Q55" s="4"/>
    </row>
    <row r="56" spans="3:17" ht="13.9" x14ac:dyDescent="0.25">
      <c r="C56" s="4"/>
      <c r="D56" s="4"/>
      <c r="E56" s="4"/>
      <c r="F56" s="4"/>
      <c r="G56" s="4"/>
      <c r="H56" s="4"/>
      <c r="I56" s="4"/>
      <c r="J56" s="4"/>
      <c r="K56" s="4"/>
      <c r="L56" s="4"/>
      <c r="M56" s="4"/>
      <c r="N56" s="4"/>
      <c r="O56" s="4"/>
      <c r="P56" s="4"/>
      <c r="Q56" s="4"/>
    </row>
    <row r="57" spans="3:17" ht="13.9" x14ac:dyDescent="0.25">
      <c r="C57" s="4"/>
      <c r="D57" s="4"/>
      <c r="E57" s="4"/>
      <c r="F57" s="4"/>
      <c r="G57" s="4"/>
      <c r="H57" s="4"/>
      <c r="I57" s="4"/>
      <c r="J57" s="4"/>
      <c r="K57" s="4"/>
      <c r="L57" s="4"/>
      <c r="M57" s="4"/>
      <c r="N57" s="4"/>
      <c r="O57" s="4"/>
      <c r="P57" s="4"/>
      <c r="Q57" s="4"/>
    </row>
    <row r="58" spans="3:17" ht="13.9" x14ac:dyDescent="0.25">
      <c r="C58" s="4"/>
      <c r="D58" s="4"/>
      <c r="E58" s="4"/>
      <c r="F58" s="4"/>
      <c r="G58" s="4"/>
      <c r="H58" s="4"/>
      <c r="I58" s="4"/>
      <c r="J58" s="4"/>
      <c r="K58" s="4"/>
      <c r="L58" s="4"/>
      <c r="M58" s="4"/>
      <c r="N58" s="4"/>
      <c r="O58" s="4"/>
      <c r="P58" s="4"/>
      <c r="Q58" s="4"/>
    </row>
    <row r="59" spans="3:17" ht="24.75" customHeight="1" x14ac:dyDescent="0.25">
      <c r="C59" s="4"/>
      <c r="D59" s="4"/>
      <c r="E59" s="4"/>
      <c r="F59" s="4"/>
      <c r="G59" s="4"/>
      <c r="H59" s="4"/>
      <c r="I59" s="4"/>
      <c r="J59" s="4"/>
      <c r="K59" s="4"/>
      <c r="L59" s="4"/>
      <c r="M59" s="4"/>
      <c r="N59" s="4"/>
      <c r="O59" s="4"/>
      <c r="P59" s="4"/>
      <c r="Q59" s="4"/>
    </row>
    <row r="60" spans="3:17" ht="45.75" customHeight="1" x14ac:dyDescent="0.25">
      <c r="C60" s="136" t="s">
        <v>213</v>
      </c>
      <c r="D60" s="315" t="s">
        <v>353</v>
      </c>
      <c r="E60" s="315"/>
      <c r="F60" s="315"/>
      <c r="G60" s="315"/>
      <c r="H60" s="315"/>
      <c r="I60" s="315"/>
      <c r="J60" s="315"/>
      <c r="K60" s="315"/>
      <c r="L60" s="315"/>
      <c r="M60" s="315"/>
      <c r="N60" s="315"/>
      <c r="O60" s="315"/>
      <c r="P60" s="315"/>
      <c r="Q60" s="4"/>
    </row>
    <row r="61" spans="3:17" s="51" customFormat="1" ht="6" customHeight="1" x14ac:dyDescent="0.25">
      <c r="C61" s="336"/>
      <c r="D61" s="336"/>
      <c r="E61" s="336"/>
      <c r="F61" s="336"/>
      <c r="G61" s="336"/>
      <c r="H61" s="336"/>
      <c r="I61" s="336"/>
      <c r="J61" s="336"/>
      <c r="K61" s="336"/>
      <c r="L61" s="336"/>
      <c r="M61" s="336"/>
      <c r="N61" s="336"/>
      <c r="O61" s="336"/>
      <c r="P61" s="336"/>
      <c r="Q61" s="137"/>
    </row>
    <row r="62" spans="3:17" s="51" customFormat="1" ht="30" customHeight="1" thickBot="1" x14ac:dyDescent="0.3">
      <c r="C62" s="325" t="s">
        <v>227</v>
      </c>
      <c r="D62" s="326"/>
      <c r="E62" s="326"/>
      <c r="F62" s="326"/>
      <c r="G62" s="326"/>
      <c r="H62" s="326"/>
      <c r="I62" s="326"/>
      <c r="J62" s="326"/>
      <c r="K62" s="326"/>
      <c r="L62" s="326"/>
      <c r="M62" s="326"/>
      <c r="N62" s="327" t="s">
        <v>264</v>
      </c>
      <c r="O62" s="327"/>
      <c r="P62" s="328"/>
      <c r="Q62" s="137"/>
    </row>
    <row r="63" spans="3:17" s="51" customFormat="1" ht="37.5" customHeight="1" thickBot="1" x14ac:dyDescent="0.3">
      <c r="C63" s="52" t="s">
        <v>154</v>
      </c>
      <c r="D63" s="309" t="s">
        <v>214</v>
      </c>
      <c r="E63" s="310"/>
      <c r="F63" s="310"/>
      <c r="G63" s="310"/>
      <c r="H63" s="310"/>
      <c r="I63" s="310"/>
      <c r="J63" s="310"/>
      <c r="K63" s="310"/>
      <c r="L63" s="310"/>
      <c r="M63" s="310"/>
      <c r="N63" s="305">
        <v>0</v>
      </c>
      <c r="O63" s="306"/>
      <c r="P63" s="307"/>
      <c r="Q63" s="137"/>
    </row>
    <row r="64" spans="3:17" s="51" customFormat="1" ht="37.5" customHeight="1" thickBot="1" x14ac:dyDescent="0.3">
      <c r="C64" s="52" t="s">
        <v>155</v>
      </c>
      <c r="D64" s="309" t="s">
        <v>215</v>
      </c>
      <c r="E64" s="310"/>
      <c r="F64" s="310"/>
      <c r="G64" s="310"/>
      <c r="H64" s="310"/>
      <c r="I64" s="310"/>
      <c r="J64" s="310"/>
      <c r="K64" s="310"/>
      <c r="L64" s="310"/>
      <c r="M64" s="310"/>
      <c r="N64" s="318">
        <v>0</v>
      </c>
      <c r="O64" s="319"/>
      <c r="P64" s="320"/>
      <c r="Q64" s="137"/>
    </row>
    <row r="65" spans="3:17" s="51" customFormat="1" ht="37.5" customHeight="1" thickBot="1" x14ac:dyDescent="0.3">
      <c r="C65" s="52" t="s">
        <v>156</v>
      </c>
      <c r="D65" s="329" t="s">
        <v>348</v>
      </c>
      <c r="E65" s="310"/>
      <c r="F65" s="310"/>
      <c r="G65" s="310"/>
      <c r="H65" s="310"/>
      <c r="I65" s="310"/>
      <c r="J65" s="310"/>
      <c r="K65" s="310"/>
      <c r="L65" s="310"/>
      <c r="M65" s="310"/>
      <c r="N65" s="318">
        <v>0</v>
      </c>
      <c r="O65" s="319"/>
      <c r="P65" s="320"/>
      <c r="Q65" s="137"/>
    </row>
    <row r="66" spans="3:17" ht="30" customHeight="1" thickBot="1" x14ac:dyDescent="0.3">
      <c r="C66" s="325" t="s">
        <v>109</v>
      </c>
      <c r="D66" s="326"/>
      <c r="E66" s="326"/>
      <c r="F66" s="326"/>
      <c r="G66" s="326"/>
      <c r="H66" s="326"/>
      <c r="I66" s="326"/>
      <c r="J66" s="326"/>
      <c r="K66" s="326"/>
      <c r="L66" s="326"/>
      <c r="M66" s="326"/>
      <c r="N66" s="344" t="s">
        <v>265</v>
      </c>
      <c r="O66" s="345"/>
      <c r="P66" s="346"/>
      <c r="Q66" s="4"/>
    </row>
    <row r="67" spans="3:17" s="51" customFormat="1" ht="34.5" customHeight="1" thickBot="1" x14ac:dyDescent="0.3">
      <c r="C67" s="52" t="s">
        <v>157</v>
      </c>
      <c r="D67" s="309" t="s">
        <v>104</v>
      </c>
      <c r="E67" s="310"/>
      <c r="F67" s="310"/>
      <c r="G67" s="310"/>
      <c r="H67" s="310"/>
      <c r="I67" s="310"/>
      <c r="J67" s="310"/>
      <c r="K67" s="310"/>
      <c r="L67" s="310"/>
      <c r="M67" s="310"/>
      <c r="N67" s="347">
        <v>0</v>
      </c>
      <c r="O67" s="348"/>
      <c r="P67" s="349"/>
      <c r="Q67" s="137"/>
    </row>
    <row r="68" spans="3:17" s="51" customFormat="1" ht="34.5" customHeight="1" thickBot="1" x14ac:dyDescent="0.3">
      <c r="C68" s="52" t="s">
        <v>158</v>
      </c>
      <c r="D68" s="309" t="s">
        <v>105</v>
      </c>
      <c r="E68" s="310"/>
      <c r="F68" s="310"/>
      <c r="G68" s="310"/>
      <c r="H68" s="310"/>
      <c r="I68" s="310"/>
      <c r="J68" s="310"/>
      <c r="K68" s="310"/>
      <c r="L68" s="310"/>
      <c r="M68" s="310"/>
      <c r="N68" s="318">
        <v>0</v>
      </c>
      <c r="O68" s="319"/>
      <c r="P68" s="320"/>
      <c r="Q68" s="137"/>
    </row>
    <row r="69" spans="3:17" s="51" customFormat="1" ht="34.5" customHeight="1" thickBot="1" x14ac:dyDescent="0.3">
      <c r="C69" s="52" t="s">
        <v>159</v>
      </c>
      <c r="D69" s="309" t="s">
        <v>106</v>
      </c>
      <c r="E69" s="310"/>
      <c r="F69" s="310"/>
      <c r="G69" s="310"/>
      <c r="H69" s="310"/>
      <c r="I69" s="310"/>
      <c r="J69" s="310"/>
      <c r="K69" s="310"/>
      <c r="L69" s="310"/>
      <c r="M69" s="310"/>
      <c r="N69" s="318">
        <v>0</v>
      </c>
      <c r="O69" s="319"/>
      <c r="P69" s="320"/>
      <c r="Q69" s="137"/>
    </row>
    <row r="70" spans="3:17" ht="30" customHeight="1" thickBot="1" x14ac:dyDescent="0.3">
      <c r="C70" s="113" t="s">
        <v>175</v>
      </c>
      <c r="D70" s="114"/>
      <c r="E70" s="114"/>
      <c r="F70" s="114"/>
      <c r="G70" s="114"/>
      <c r="H70" s="114"/>
      <c r="I70" s="114"/>
      <c r="J70" s="114"/>
      <c r="K70" s="114"/>
      <c r="L70" s="114"/>
      <c r="M70" s="114"/>
      <c r="N70" s="344" t="s">
        <v>217</v>
      </c>
      <c r="O70" s="345"/>
      <c r="P70" s="346"/>
      <c r="Q70" s="4"/>
    </row>
    <row r="71" spans="3:17" s="51" customFormat="1" ht="32.25" customHeight="1" thickBot="1" x14ac:dyDescent="0.3">
      <c r="C71" s="52" t="s">
        <v>160</v>
      </c>
      <c r="D71" s="329" t="s">
        <v>349</v>
      </c>
      <c r="E71" s="310"/>
      <c r="F71" s="310"/>
      <c r="G71" s="310"/>
      <c r="H71" s="310"/>
      <c r="I71" s="310"/>
      <c r="J71" s="310"/>
      <c r="K71" s="310"/>
      <c r="L71" s="310"/>
      <c r="M71" s="310"/>
      <c r="N71" s="318">
        <v>0</v>
      </c>
      <c r="O71" s="319"/>
      <c r="P71" s="320"/>
      <c r="Q71" s="137"/>
    </row>
  </sheetData>
  <mergeCells count="62">
    <mergeCell ref="D71:M71"/>
    <mergeCell ref="N66:P66"/>
    <mergeCell ref="N71:P71"/>
    <mergeCell ref="N67:P67"/>
    <mergeCell ref="N68:P68"/>
    <mergeCell ref="N70:P70"/>
    <mergeCell ref="C2:P2"/>
    <mergeCell ref="D4:E4"/>
    <mergeCell ref="G4:H4"/>
    <mergeCell ref="I4:P4"/>
    <mergeCell ref="C61:P61"/>
    <mergeCell ref="K26:L26"/>
    <mergeCell ref="D27:J27"/>
    <mergeCell ref="K27:L27"/>
    <mergeCell ref="D26:J26"/>
    <mergeCell ref="O3:P3"/>
    <mergeCell ref="D6:P6"/>
    <mergeCell ref="D12:N12"/>
    <mergeCell ref="D13:N13"/>
    <mergeCell ref="D14:N14"/>
    <mergeCell ref="D15:N15"/>
    <mergeCell ref="D7:P7"/>
    <mergeCell ref="N64:P64"/>
    <mergeCell ref="N65:P65"/>
    <mergeCell ref="N69:P69"/>
    <mergeCell ref="D31:J31"/>
    <mergeCell ref="K31:L31"/>
    <mergeCell ref="C33:N33"/>
    <mergeCell ref="D38:N38"/>
    <mergeCell ref="D36:N36"/>
    <mergeCell ref="D68:M68"/>
    <mergeCell ref="D67:M67"/>
    <mergeCell ref="D69:M69"/>
    <mergeCell ref="C62:M62"/>
    <mergeCell ref="N62:P62"/>
    <mergeCell ref="D65:M65"/>
    <mergeCell ref="D64:M64"/>
    <mergeCell ref="C66:M66"/>
    <mergeCell ref="N63:P63"/>
    <mergeCell ref="D35:N35"/>
    <mergeCell ref="D34:N34"/>
    <mergeCell ref="K28:L28"/>
    <mergeCell ref="K29:L29"/>
    <mergeCell ref="D63:M63"/>
    <mergeCell ref="D30:J30"/>
    <mergeCell ref="C41:P41"/>
    <mergeCell ref="D60:P60"/>
    <mergeCell ref="K30:L30"/>
    <mergeCell ref="D40:I40"/>
    <mergeCell ref="D16:N16"/>
    <mergeCell ref="D29:J29"/>
    <mergeCell ref="C3:E3"/>
    <mergeCell ref="K25:L25"/>
    <mergeCell ref="D17:N17"/>
    <mergeCell ref="D20:N20"/>
    <mergeCell ref="D25:J25"/>
    <mergeCell ref="D9:N9"/>
    <mergeCell ref="D10:N10"/>
    <mergeCell ref="D18:N18"/>
    <mergeCell ref="D19:N19"/>
    <mergeCell ref="D11:N11"/>
    <mergeCell ref="D28:J28"/>
  </mergeCells>
  <pageMargins left="0.70866141732283472" right="0.70866141732283472" top="0.74803149606299213" bottom="0.74803149606299213" header="0.31496062992125984" footer="0.31496062992125984"/>
  <pageSetup paperSize="9" scale="71" fitToHeight="4" orientation="portrait" r:id="rId1"/>
  <rowBreaks count="1" manualBreakCount="1">
    <brk id="41" min="2"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V140"/>
  <sheetViews>
    <sheetView showGridLines="0" view="pageBreakPreview" topLeftCell="A112" zoomScaleNormal="85" zoomScaleSheetLayoutView="100" workbookViewId="0">
      <selection activeCell="V37" sqref="V37"/>
    </sheetView>
  </sheetViews>
  <sheetFormatPr defaultColWidth="9" defaultRowHeight="14.25" x14ac:dyDescent="0.2"/>
  <cols>
    <col min="1" max="1" width="9" style="22"/>
    <col min="2" max="2" width="5" style="22" customWidth="1"/>
    <col min="3" max="3" width="31.625" style="22" customWidth="1"/>
    <col min="4" max="4" width="2.25" style="22" customWidth="1"/>
    <col min="5" max="5" width="3.625" style="22" customWidth="1"/>
    <col min="6" max="6" width="2.875" style="22" customWidth="1"/>
    <col min="7" max="7" width="2.125" style="22" customWidth="1"/>
    <col min="8" max="8" width="27.25" style="22" customWidth="1"/>
    <col min="9" max="9" width="15.75" style="22" customWidth="1"/>
    <col min="10" max="10" width="13.25" style="22" customWidth="1"/>
    <col min="11" max="11" width="6.5" style="22" customWidth="1"/>
    <col min="12" max="12" width="7.625" style="22" customWidth="1"/>
    <col min="13" max="13" width="6.375" style="22" customWidth="1"/>
    <col min="14" max="14" width="7.75" style="22" customWidth="1"/>
    <col min="15" max="15" width="6.25" style="22" customWidth="1"/>
    <col min="16" max="16" width="9.625" style="22" customWidth="1"/>
    <col min="17" max="17" width="6.5" style="22" customWidth="1"/>
    <col min="18" max="18" width="9.5" style="22" customWidth="1"/>
    <col min="19" max="19" width="7.875" style="22" customWidth="1"/>
    <col min="20" max="20" width="3.875" style="22" customWidth="1"/>
    <col min="21" max="21" width="1.375" style="22" customWidth="1"/>
    <col min="22" max="16384" width="9" style="22"/>
  </cols>
  <sheetData>
    <row r="1" spans="2:21" s="20" customFormat="1" ht="15" thickBot="1" x14ac:dyDescent="0.25"/>
    <row r="2" spans="2:21" s="20" customFormat="1" ht="24.75" customHeight="1" thickBot="1" x14ac:dyDescent="0.25">
      <c r="B2" s="330" t="s">
        <v>342</v>
      </c>
      <c r="C2" s="331"/>
      <c r="D2" s="331"/>
      <c r="E2" s="331"/>
      <c r="F2" s="331"/>
      <c r="G2" s="331"/>
      <c r="H2" s="331"/>
      <c r="I2" s="331"/>
      <c r="J2" s="331"/>
      <c r="K2" s="331"/>
      <c r="L2" s="331"/>
      <c r="M2" s="331"/>
      <c r="N2" s="331"/>
      <c r="O2" s="331"/>
      <c r="P2" s="331"/>
      <c r="Q2" s="331"/>
      <c r="R2" s="331"/>
      <c r="S2" s="331"/>
      <c r="T2" s="332"/>
      <c r="U2" s="143"/>
    </row>
    <row r="3" spans="2:21" s="20" customFormat="1" ht="15" customHeight="1" thickBot="1" x14ac:dyDescent="0.3">
      <c r="B3" s="16"/>
      <c r="C3" s="1"/>
      <c r="D3" s="1"/>
      <c r="E3" s="2"/>
      <c r="F3" s="1"/>
      <c r="G3" s="1"/>
      <c r="H3" s="1"/>
      <c r="I3" s="1"/>
      <c r="J3" s="1"/>
      <c r="K3"/>
      <c r="L3" s="144"/>
      <c r="M3" s="144"/>
      <c r="N3" s="384" t="s">
        <v>200</v>
      </c>
      <c r="O3" s="385"/>
      <c r="P3" s="385"/>
      <c r="Q3" s="386"/>
      <c r="R3" s="4"/>
      <c r="S3" s="4"/>
      <c r="T3" s="4"/>
      <c r="U3" s="4"/>
    </row>
    <row r="4" spans="2:21" s="20" customFormat="1" ht="15" thickBot="1" x14ac:dyDescent="0.25">
      <c r="B4" s="3"/>
      <c r="C4" s="402" t="s">
        <v>0</v>
      </c>
      <c r="D4" s="402"/>
      <c r="E4" s="403"/>
      <c r="F4" s="333" t="s">
        <v>408</v>
      </c>
      <c r="G4" s="335"/>
      <c r="H4" s="335"/>
      <c r="I4" s="355" t="s">
        <v>409</v>
      </c>
      <c r="J4" s="356"/>
      <c r="K4" s="356"/>
      <c r="L4" s="356"/>
      <c r="M4" s="356"/>
      <c r="N4" s="356"/>
      <c r="O4" s="356"/>
      <c r="P4" s="356"/>
      <c r="Q4" s="357"/>
      <c r="R4" s="4"/>
      <c r="S4" s="4"/>
      <c r="T4" s="4"/>
      <c r="U4" s="4"/>
    </row>
    <row r="5" spans="2:21" s="20" customFormat="1" x14ac:dyDescent="0.2">
      <c r="B5" s="3"/>
      <c r="C5" s="14"/>
      <c r="D5" s="14"/>
      <c r="E5" s="14"/>
      <c r="F5" s="15"/>
      <c r="G5" s="15"/>
      <c r="H5" s="15"/>
      <c r="I5" s="15"/>
      <c r="J5" s="15"/>
      <c r="K5" s="15"/>
      <c r="L5" s="15"/>
      <c r="M5" s="3"/>
      <c r="N5" s="3"/>
      <c r="O5" s="4"/>
      <c r="P5" s="4"/>
      <c r="Q5" s="4"/>
      <c r="R5" s="4"/>
      <c r="S5" s="4"/>
      <c r="T5" s="4"/>
      <c r="U5" s="4"/>
    </row>
    <row r="6" spans="2:21" s="20" customFormat="1" ht="23.25" x14ac:dyDescent="0.35">
      <c r="B6" s="60" t="s">
        <v>202</v>
      </c>
      <c r="C6" s="48"/>
      <c r="D6" s="48"/>
      <c r="E6" s="48"/>
      <c r="F6" s="15"/>
      <c r="G6" s="15"/>
      <c r="H6" s="15"/>
      <c r="I6" s="15"/>
      <c r="J6" s="15"/>
      <c r="K6" s="15"/>
      <c r="L6" s="15"/>
      <c r="M6" s="3"/>
      <c r="N6" s="3"/>
      <c r="O6" s="3"/>
      <c r="P6" s="3"/>
      <c r="Q6" s="3"/>
      <c r="R6" s="3"/>
      <c r="S6" s="4"/>
      <c r="T6" s="4"/>
      <c r="U6" s="4"/>
    </row>
    <row r="7" spans="2:21" s="20" customFormat="1" ht="6" customHeight="1" x14ac:dyDescent="0.25">
      <c r="B7" s="3"/>
      <c r="C7" s="14"/>
      <c r="D7" s="14"/>
      <c r="E7" s="14"/>
      <c r="F7" s="15"/>
      <c r="G7" s="15"/>
      <c r="H7" s="15"/>
      <c r="I7" s="15"/>
      <c r="J7" s="15"/>
      <c r="K7" s="15"/>
      <c r="L7" s="15"/>
      <c r="M7" s="3"/>
      <c r="N7" s="3"/>
      <c r="O7" s="4"/>
      <c r="P7" s="4"/>
      <c r="Q7" s="4"/>
      <c r="R7" s="4"/>
      <c r="S7" s="4"/>
      <c r="T7" s="4"/>
      <c r="U7" s="4"/>
    </row>
    <row r="8" spans="2:21" s="20" customFormat="1" ht="6.75" customHeight="1" x14ac:dyDescent="0.25">
      <c r="B8" s="3"/>
      <c r="C8" s="14"/>
      <c r="D8" s="14"/>
      <c r="E8" s="14"/>
      <c r="F8" s="15"/>
      <c r="G8" s="15"/>
      <c r="H8" s="15"/>
      <c r="I8" s="15"/>
      <c r="J8" s="15"/>
      <c r="K8" s="15"/>
      <c r="L8" s="15"/>
      <c r="M8" s="3"/>
      <c r="N8" s="3"/>
      <c r="O8" s="4"/>
      <c r="P8" s="4"/>
      <c r="Q8" s="4"/>
      <c r="R8" s="4"/>
      <c r="S8" s="4"/>
      <c r="T8" s="4"/>
      <c r="U8" s="4"/>
    </row>
    <row r="9" spans="2:21" s="20" customFormat="1" ht="13.9" x14ac:dyDescent="0.25">
      <c r="B9" s="5" t="s">
        <v>61</v>
      </c>
      <c r="C9" s="4"/>
      <c r="D9" s="4"/>
      <c r="E9" s="4"/>
      <c r="F9" s="4"/>
      <c r="G9" s="4"/>
      <c r="H9" s="44"/>
      <c r="I9" s="4"/>
      <c r="J9" s="4"/>
      <c r="K9" s="4"/>
      <c r="L9" s="4"/>
      <c r="M9" s="4"/>
      <c r="N9" s="4"/>
      <c r="O9" s="4"/>
      <c r="P9" s="4"/>
      <c r="Q9" s="4"/>
      <c r="R9" s="4"/>
      <c r="S9" s="4"/>
      <c r="T9" s="4"/>
      <c r="U9" s="4"/>
    </row>
    <row r="10" spans="2:21" s="20" customFormat="1" ht="9.75" customHeight="1" x14ac:dyDescent="0.25">
      <c r="B10" s="5"/>
      <c r="C10" s="4"/>
      <c r="D10" s="4"/>
      <c r="E10" s="4"/>
      <c r="F10" s="4"/>
      <c r="G10" s="4"/>
      <c r="H10" s="4"/>
      <c r="I10" s="4"/>
      <c r="J10" s="4"/>
      <c r="K10" s="4"/>
      <c r="L10" s="4"/>
      <c r="M10" s="4"/>
      <c r="N10" s="4"/>
      <c r="O10" s="4"/>
      <c r="P10" s="4"/>
      <c r="Q10" s="4"/>
      <c r="R10" s="4"/>
      <c r="S10" s="4"/>
      <c r="T10" s="4"/>
      <c r="U10" s="4"/>
    </row>
    <row r="11" spans="2:21" s="20" customFormat="1" ht="18.75" customHeight="1" x14ac:dyDescent="0.2">
      <c r="B11" s="391" t="s">
        <v>400</v>
      </c>
      <c r="C11" s="391"/>
      <c r="D11" s="391"/>
      <c r="E11" s="391"/>
      <c r="F11" s="391"/>
      <c r="G11" s="391"/>
      <c r="H11" s="391"/>
      <c r="I11" s="391"/>
      <c r="J11" s="391"/>
      <c r="K11" s="391"/>
      <c r="L11" s="391"/>
      <c r="M11" s="391"/>
      <c r="N11" s="391"/>
      <c r="O11" s="391"/>
      <c r="P11" s="391"/>
      <c r="Q11" s="391"/>
      <c r="R11" s="391"/>
      <c r="S11" s="391"/>
      <c r="T11" s="391"/>
      <c r="U11" s="391"/>
    </row>
    <row r="12" spans="2:21" s="20" customFormat="1" ht="129" customHeight="1" x14ac:dyDescent="0.2">
      <c r="B12" s="391"/>
      <c r="C12" s="391"/>
      <c r="D12" s="391"/>
      <c r="E12" s="391"/>
      <c r="F12" s="391"/>
      <c r="G12" s="391"/>
      <c r="H12" s="391"/>
      <c r="I12" s="391"/>
      <c r="J12" s="391"/>
      <c r="K12" s="391"/>
      <c r="L12" s="391"/>
      <c r="M12" s="391"/>
      <c r="N12" s="391"/>
      <c r="O12" s="391"/>
      <c r="P12" s="391"/>
      <c r="Q12" s="391"/>
      <c r="R12" s="391"/>
      <c r="S12" s="391"/>
      <c r="T12" s="391"/>
      <c r="U12" s="391"/>
    </row>
    <row r="13" spans="2:21" s="20" customFormat="1" ht="12" customHeight="1" x14ac:dyDescent="0.25">
      <c r="B13" s="5"/>
      <c r="C13" s="4"/>
      <c r="D13" s="4"/>
      <c r="E13" s="4"/>
      <c r="F13" s="4"/>
      <c r="G13" s="4"/>
      <c r="H13" s="4"/>
      <c r="I13" s="4"/>
      <c r="J13" s="4"/>
      <c r="K13" s="4"/>
      <c r="L13" s="4"/>
      <c r="M13" s="4"/>
      <c r="N13" s="4"/>
      <c r="O13" s="4"/>
      <c r="P13" s="4"/>
      <c r="Q13" s="4"/>
      <c r="R13" s="4"/>
      <c r="S13" s="4"/>
      <c r="T13" s="4"/>
      <c r="U13" s="4"/>
    </row>
    <row r="14" spans="2:21" s="20" customFormat="1" ht="13.9" x14ac:dyDescent="0.25">
      <c r="B14" s="4"/>
      <c r="C14" s="4"/>
      <c r="D14" s="4"/>
      <c r="E14" s="4"/>
      <c r="F14" s="4"/>
      <c r="G14" s="4"/>
      <c r="H14" s="4"/>
      <c r="I14" s="115" t="s">
        <v>27</v>
      </c>
      <c r="J14" s="115" t="s">
        <v>28</v>
      </c>
      <c r="K14" s="358" t="s">
        <v>29</v>
      </c>
      <c r="L14" s="359"/>
      <c r="M14" s="358" t="s">
        <v>55</v>
      </c>
      <c r="N14" s="359"/>
      <c r="O14" s="358" t="s">
        <v>56</v>
      </c>
      <c r="P14" s="359"/>
      <c r="Q14" s="358" t="s">
        <v>57</v>
      </c>
      <c r="R14" s="359"/>
      <c r="S14"/>
      <c r="T14"/>
      <c r="U14" s="4"/>
    </row>
    <row r="15" spans="2:21" s="20" customFormat="1" ht="9.75" customHeight="1" x14ac:dyDescent="0.2">
      <c r="B15" s="4"/>
      <c r="C15" s="4"/>
      <c r="D15" s="4"/>
      <c r="E15" s="4"/>
      <c r="F15" s="4"/>
      <c r="G15" s="4"/>
      <c r="H15" s="4"/>
      <c r="I15" s="370" t="s">
        <v>417</v>
      </c>
      <c r="J15" s="370" t="s">
        <v>266</v>
      </c>
      <c r="K15" s="360" t="s">
        <v>176</v>
      </c>
      <c r="L15" s="361"/>
      <c r="M15" s="360" t="s">
        <v>317</v>
      </c>
      <c r="N15" s="361"/>
      <c r="O15" s="360" t="s">
        <v>268</v>
      </c>
      <c r="P15" s="361"/>
      <c r="Q15" s="360" t="s">
        <v>267</v>
      </c>
      <c r="R15" s="361"/>
      <c r="S15"/>
      <c r="T15"/>
      <c r="U15" s="4"/>
    </row>
    <row r="16" spans="2:21" s="20" customFormat="1" ht="4.5" customHeight="1" x14ac:dyDescent="0.2">
      <c r="B16" s="4"/>
      <c r="C16" s="4"/>
      <c r="D16" s="4"/>
      <c r="E16" s="4"/>
      <c r="F16" s="4"/>
      <c r="G16" s="4"/>
      <c r="H16" s="4"/>
      <c r="I16" s="371"/>
      <c r="J16" s="371"/>
      <c r="K16" s="362"/>
      <c r="L16" s="363"/>
      <c r="M16" s="362"/>
      <c r="N16" s="363"/>
      <c r="O16" s="362"/>
      <c r="P16" s="363"/>
      <c r="Q16" s="362"/>
      <c r="R16" s="363"/>
      <c r="S16"/>
      <c r="T16"/>
      <c r="U16" s="4"/>
    </row>
    <row r="17" spans="2:21" s="20" customFormat="1" ht="14.25" customHeight="1" x14ac:dyDescent="0.2">
      <c r="B17" s="4"/>
      <c r="C17" s="4"/>
      <c r="D17" s="4"/>
      <c r="E17" s="4"/>
      <c r="F17" s="4"/>
      <c r="G17" s="4"/>
      <c r="H17" s="4"/>
      <c r="I17" s="371"/>
      <c r="J17" s="371"/>
      <c r="K17" s="362"/>
      <c r="L17" s="363"/>
      <c r="M17" s="362"/>
      <c r="N17" s="363"/>
      <c r="O17" s="362"/>
      <c r="P17" s="363"/>
      <c r="Q17" s="362"/>
      <c r="R17" s="363"/>
      <c r="S17"/>
      <c r="T17"/>
      <c r="U17" s="4"/>
    </row>
    <row r="18" spans="2:21" s="20" customFormat="1" ht="18" customHeight="1" x14ac:dyDescent="0.25">
      <c r="B18" s="4"/>
      <c r="C18" s="5" t="s">
        <v>17</v>
      </c>
      <c r="D18" s="4"/>
      <c r="E18" s="4"/>
      <c r="F18" s="4"/>
      <c r="G18" s="4"/>
      <c r="H18" s="4"/>
      <c r="I18" s="371"/>
      <c r="J18" s="371"/>
      <c r="K18" s="362"/>
      <c r="L18" s="363"/>
      <c r="M18" s="362"/>
      <c r="N18" s="363"/>
      <c r="O18" s="362"/>
      <c r="P18" s="363"/>
      <c r="Q18" s="362"/>
      <c r="R18" s="363"/>
      <c r="S18"/>
      <c r="T18"/>
      <c r="U18" s="4"/>
    </row>
    <row r="19" spans="2:21" s="20" customFormat="1" ht="18" customHeight="1" x14ac:dyDescent="0.2">
      <c r="B19" s="4"/>
      <c r="C19" s="4"/>
      <c r="D19" s="4"/>
      <c r="E19" s="4"/>
      <c r="F19" s="4"/>
      <c r="G19" s="4"/>
      <c r="H19" s="4"/>
      <c r="I19" s="371"/>
      <c r="J19" s="371"/>
      <c r="K19" s="362"/>
      <c r="L19" s="363"/>
      <c r="M19" s="362"/>
      <c r="N19" s="363"/>
      <c r="O19" s="362"/>
      <c r="P19" s="363"/>
      <c r="Q19" s="362"/>
      <c r="R19" s="363"/>
      <c r="S19"/>
      <c r="T19"/>
      <c r="U19" s="4"/>
    </row>
    <row r="20" spans="2:21" s="20" customFormat="1" ht="13.5" customHeight="1" x14ac:dyDescent="0.25">
      <c r="B20" s="4"/>
      <c r="C20" s="5" t="s">
        <v>16</v>
      </c>
      <c r="D20" s="4"/>
      <c r="E20" s="4"/>
      <c r="F20" s="4"/>
      <c r="G20" s="4"/>
      <c r="H20" s="4"/>
      <c r="I20" s="371"/>
      <c r="J20" s="371"/>
      <c r="K20" s="362"/>
      <c r="L20" s="363"/>
      <c r="M20" s="362"/>
      <c r="N20" s="363"/>
      <c r="O20" s="362"/>
      <c r="P20" s="363"/>
      <c r="Q20" s="362"/>
      <c r="R20" s="363"/>
      <c r="S20"/>
      <c r="T20"/>
      <c r="U20" s="4"/>
    </row>
    <row r="21" spans="2:21" s="20" customFormat="1" ht="9.75" customHeight="1" x14ac:dyDescent="0.2">
      <c r="B21" s="4"/>
      <c r="C21" s="4"/>
      <c r="D21" s="4"/>
      <c r="E21" s="4"/>
      <c r="F21" s="4"/>
      <c r="G21" s="4"/>
      <c r="H21" s="4"/>
      <c r="I21" s="371"/>
      <c r="J21" s="371"/>
      <c r="K21" s="362"/>
      <c r="L21" s="363"/>
      <c r="M21" s="362"/>
      <c r="N21" s="363"/>
      <c r="O21" s="362"/>
      <c r="P21" s="363"/>
      <c r="Q21" s="362"/>
      <c r="R21" s="363"/>
      <c r="S21"/>
      <c r="T21"/>
      <c r="U21" s="4"/>
    </row>
    <row r="22" spans="2:21" s="20" customFormat="1" x14ac:dyDescent="0.2">
      <c r="B22" s="4"/>
      <c r="C22" s="4"/>
      <c r="D22" s="4"/>
      <c r="E22" s="4"/>
      <c r="F22" s="4"/>
      <c r="G22" s="4"/>
      <c r="H22" s="4"/>
      <c r="I22" s="371"/>
      <c r="J22" s="371"/>
      <c r="K22" s="362"/>
      <c r="L22" s="363"/>
      <c r="M22" s="362"/>
      <c r="N22" s="363"/>
      <c r="O22" s="362"/>
      <c r="P22" s="363"/>
      <c r="Q22" s="362"/>
      <c r="R22" s="363"/>
      <c r="S22"/>
      <c r="T22"/>
      <c r="U22" s="4"/>
    </row>
    <row r="23" spans="2:21" s="20" customFormat="1" ht="31.5" customHeight="1" x14ac:dyDescent="0.2">
      <c r="B23" s="4"/>
      <c r="C23" s="4"/>
      <c r="D23" s="4"/>
      <c r="E23" s="4"/>
      <c r="F23" s="4"/>
      <c r="G23" s="4"/>
      <c r="H23" s="4"/>
      <c r="I23" s="372"/>
      <c r="J23" s="372"/>
      <c r="K23" s="364"/>
      <c r="L23" s="365"/>
      <c r="M23" s="364"/>
      <c r="N23" s="365"/>
      <c r="O23" s="364"/>
      <c r="P23" s="365"/>
      <c r="Q23" s="364"/>
      <c r="R23" s="365"/>
      <c r="S23"/>
      <c r="T23"/>
      <c r="U23" s="4"/>
    </row>
    <row r="24" spans="2:21" s="20" customFormat="1" ht="63" customHeight="1" x14ac:dyDescent="0.2">
      <c r="B24" s="4"/>
      <c r="C24" s="4"/>
      <c r="D24" s="4"/>
      <c r="E24" s="4"/>
      <c r="F24" s="30"/>
      <c r="G24" s="30"/>
      <c r="H24" s="154" t="s">
        <v>13</v>
      </c>
      <c r="I24" s="68" t="s">
        <v>74</v>
      </c>
      <c r="J24" s="69" t="s">
        <v>124</v>
      </c>
      <c r="K24" s="70" t="s">
        <v>15</v>
      </c>
      <c r="L24" s="70" t="s">
        <v>74</v>
      </c>
      <c r="M24" s="70" t="s">
        <v>15</v>
      </c>
      <c r="N24" s="70" t="s">
        <v>74</v>
      </c>
      <c r="O24" s="70" t="s">
        <v>15</v>
      </c>
      <c r="P24" s="70" t="s">
        <v>74</v>
      </c>
      <c r="Q24" s="70" t="s">
        <v>15</v>
      </c>
      <c r="R24" s="70" t="s">
        <v>74</v>
      </c>
      <c r="S24" s="74"/>
      <c r="T24" s="74"/>
      <c r="U24" s="4"/>
    </row>
    <row r="25" spans="2:21" s="20" customFormat="1" ht="13.9" x14ac:dyDescent="0.25">
      <c r="B25" s="7" t="s">
        <v>18</v>
      </c>
      <c r="C25" s="9" t="s">
        <v>5</v>
      </c>
      <c r="D25" s="7"/>
      <c r="E25" s="4"/>
      <c r="F25" s="4"/>
      <c r="G25" s="4"/>
      <c r="H25" s="4"/>
      <c r="I25" s="190">
        <v>25255.452561451617</v>
      </c>
      <c r="J25" s="72" t="s">
        <v>411</v>
      </c>
      <c r="K25" s="128">
        <f>IFERROR(10000*(L25/'Main Results and Overview'!$P$12),"")</f>
        <v>48.293873767192586</v>
      </c>
      <c r="L25" s="159">
        <v>138.98899599999999</v>
      </c>
      <c r="M25" s="128">
        <f>IFERROR(10000*(N25/'Main Results and Overview'!$P$12),"")</f>
        <v>4.0106185440919759</v>
      </c>
      <c r="N25" s="159">
        <v>11.542496</v>
      </c>
      <c r="O25" s="128">
        <f>IFERROR(10000*(P25/'Main Results and Overview'!$P$12),"")</f>
        <v>-9.5500784576981665</v>
      </c>
      <c r="P25" s="159">
        <v>-27.484973</v>
      </c>
      <c r="Q25" s="128">
        <f>IFERROR(10000*(R25/'Main Results and Overview'!$P$12),"")</f>
        <v>-42.754413853586399</v>
      </c>
      <c r="R25" s="159">
        <f>-1*((IF(L25="","0",L25)+IF(N25="","0",N25)+IF(P25="","0",P25)))</f>
        <v>-123.04651899999999</v>
      </c>
      <c r="S25" s="75"/>
      <c r="T25" s="75"/>
      <c r="U25" s="4"/>
    </row>
    <row r="26" spans="2:21" s="20" customFormat="1" ht="13.9" x14ac:dyDescent="0.25">
      <c r="B26" s="8" t="s">
        <v>19</v>
      </c>
      <c r="C26" s="7" t="s">
        <v>269</v>
      </c>
      <c r="D26" s="8"/>
      <c r="E26" s="4"/>
      <c r="F26" s="4"/>
      <c r="G26" s="4"/>
      <c r="H26" s="4"/>
      <c r="I26" s="191">
        <v>11218.648606883289</v>
      </c>
      <c r="J26" s="72" t="s">
        <v>412</v>
      </c>
      <c r="K26" s="88">
        <f>IFERROR(10000*(L26/'Main Results and Overview'!$P$12),"")</f>
        <v>3.4958498726886602</v>
      </c>
      <c r="L26" s="189">
        <v>10.061</v>
      </c>
      <c r="M26" s="88">
        <f>IFERROR(10000*(N26/'Main Results and Overview'!$P$12),"")</f>
        <v>0</v>
      </c>
      <c r="N26" s="163">
        <v>0</v>
      </c>
      <c r="O26" s="88">
        <f>IFERROR(10000*(P26/'Main Results and Overview'!$P$12),"")</f>
        <v>-1.1567948258225202</v>
      </c>
      <c r="P26" s="163">
        <v>-3.329237</v>
      </c>
      <c r="Q26" s="88">
        <f>IFERROR(10000*(R26/'Main Results and Overview'!$P$12),"")</f>
        <v>-2.3390550468661395</v>
      </c>
      <c r="R26" s="160">
        <f t="shared" ref="R26:R33" si="0">-1*((IF(L26="","0",L26)+IF(N26="","0",N26)+IF(P26="","0",P26)))</f>
        <v>-6.7317629999999999</v>
      </c>
      <c r="S26" s="75"/>
      <c r="T26" s="75"/>
      <c r="U26" s="4"/>
    </row>
    <row r="27" spans="2:21" s="20" customFormat="1" ht="13.9" x14ac:dyDescent="0.25">
      <c r="B27" s="8" t="s">
        <v>20</v>
      </c>
      <c r="C27" s="7" t="s">
        <v>8</v>
      </c>
      <c r="D27" s="8"/>
      <c r="E27" s="4"/>
      <c r="F27" s="4"/>
      <c r="G27" s="4"/>
      <c r="H27" s="4"/>
      <c r="I27" s="191">
        <v>4253.0804351758088</v>
      </c>
      <c r="J27" s="72" t="s">
        <v>413</v>
      </c>
      <c r="K27" s="88">
        <f>IFERROR(10000*(L27/'Main Results and Overview'!$P$12),"")</f>
        <v>1.8534067597318125</v>
      </c>
      <c r="L27" s="163">
        <v>5.3340750000000003</v>
      </c>
      <c r="M27" s="88">
        <f>IFERROR(10000*(N27/'Main Results and Overview'!$P$12),"")</f>
        <v>0.27464294450559834</v>
      </c>
      <c r="N27" s="163">
        <v>0.79041799999999995</v>
      </c>
      <c r="O27" s="88">
        <f>IFERROR(10000*(P27/'Main Results and Overview'!$P$12),"")</f>
        <v>-4.7939807865505857E-3</v>
      </c>
      <c r="P27" s="163">
        <v>-1.3797E-2</v>
      </c>
      <c r="Q27" s="88">
        <f>IFERROR(10000*(R27/'Main Results and Overview'!$P$12),"")</f>
        <v>-2.12325572345086</v>
      </c>
      <c r="R27" s="160">
        <f t="shared" si="0"/>
        <v>-6.1106959999999999</v>
      </c>
      <c r="S27" s="75"/>
      <c r="T27" s="75"/>
      <c r="U27" s="4"/>
    </row>
    <row r="28" spans="2:21" s="20" customFormat="1" ht="14.45" thickBot="1" x14ac:dyDescent="0.3">
      <c r="B28" s="8" t="s">
        <v>21</v>
      </c>
      <c r="C28" s="7" t="s">
        <v>9</v>
      </c>
      <c r="D28" s="8"/>
      <c r="E28" s="4"/>
      <c r="F28" s="4"/>
      <c r="G28" s="4"/>
      <c r="H28" s="4"/>
      <c r="I28" s="191">
        <v>339.45127361165976</v>
      </c>
      <c r="J28" s="217">
        <v>0</v>
      </c>
      <c r="K28" s="88">
        <f>IFERROR(10000*(L28/'Main Results and Overview'!$P$12),"")</f>
        <v>0</v>
      </c>
      <c r="L28" s="160">
        <v>0</v>
      </c>
      <c r="M28" s="88">
        <f>IFERROR(10000*(N28/'Main Results and Overview'!$P$12),"")</f>
        <v>0</v>
      </c>
      <c r="N28" s="160">
        <v>0</v>
      </c>
      <c r="O28" s="88">
        <f>IFERROR(10000*(P28/'Main Results and Overview'!$P$12),"")</f>
        <v>0</v>
      </c>
      <c r="P28" s="160">
        <v>0</v>
      </c>
      <c r="Q28" s="88">
        <f>IFERROR(10000*(R28/'Main Results and Overview'!$P$12),"")</f>
        <v>0</v>
      </c>
      <c r="R28" s="160">
        <f t="shared" si="0"/>
        <v>0</v>
      </c>
      <c r="S28" s="76"/>
      <c r="T28" s="76"/>
      <c r="U28" s="4"/>
    </row>
    <row r="29" spans="2:21" s="20" customFormat="1" ht="15" thickBot="1" x14ac:dyDescent="0.35">
      <c r="B29" s="4" t="s">
        <v>22</v>
      </c>
      <c r="C29" s="18" t="s">
        <v>66</v>
      </c>
      <c r="D29" s="18"/>
      <c r="E29" s="19"/>
      <c r="F29" s="19"/>
      <c r="G29" s="19"/>
      <c r="H29" s="19"/>
      <c r="I29" s="192">
        <v>0</v>
      </c>
      <c r="J29" s="72">
        <v>0</v>
      </c>
      <c r="K29" s="130"/>
      <c r="L29" s="168"/>
      <c r="M29" s="130"/>
      <c r="N29" s="167"/>
      <c r="O29" s="131">
        <f>IFERROR(10000*(P29/'Main Results and Overview'!$P$12),"")</f>
        <v>0</v>
      </c>
      <c r="P29" s="164">
        <v>0</v>
      </c>
      <c r="Q29" s="131">
        <f>IFERROR(10000*(R29/'Main Results and Overview'!$P$12),"")</f>
        <v>0</v>
      </c>
      <c r="R29" s="161">
        <f t="shared" si="0"/>
        <v>0</v>
      </c>
      <c r="S29" s="75"/>
      <c r="T29" s="75"/>
      <c r="U29" s="4"/>
    </row>
    <row r="30" spans="2:21" s="20" customFormat="1" ht="15" thickBot="1" x14ac:dyDescent="0.35">
      <c r="B30" s="4" t="s">
        <v>23</v>
      </c>
      <c r="C30" s="18" t="s">
        <v>65</v>
      </c>
      <c r="D30" s="18"/>
      <c r="E30" s="19"/>
      <c r="F30" s="19"/>
      <c r="G30" s="19"/>
      <c r="H30" s="19"/>
      <c r="I30" s="192">
        <v>0</v>
      </c>
      <c r="J30" s="72">
        <v>0</v>
      </c>
      <c r="K30" s="131">
        <f>IFERROR(10000*(L30/'Main Results and Overview'!$P$12),"")</f>
        <v>0</v>
      </c>
      <c r="L30" s="164">
        <v>0</v>
      </c>
      <c r="M30" s="131">
        <f>IFERROR(10000*(N30/'Main Results and Overview'!$P$12),"")</f>
        <v>0</v>
      </c>
      <c r="N30" s="164">
        <v>0</v>
      </c>
      <c r="O30" s="131">
        <f>IFERROR(10000*(P30/'Main Results and Overview'!$P$12),"")</f>
        <v>0</v>
      </c>
      <c r="P30" s="164">
        <v>0</v>
      </c>
      <c r="Q30" s="131">
        <f>IFERROR(10000*(R30/'Main Results and Overview'!$P$12),"")</f>
        <v>0</v>
      </c>
      <c r="R30" s="161">
        <f t="shared" si="0"/>
        <v>0</v>
      </c>
      <c r="S30" s="75"/>
      <c r="T30" s="75"/>
      <c r="U30" s="4"/>
    </row>
    <row r="31" spans="2:21" s="20" customFormat="1" ht="15" thickBot="1" x14ac:dyDescent="0.35">
      <c r="B31" s="4" t="s">
        <v>24</v>
      </c>
      <c r="C31" s="18" t="s">
        <v>67</v>
      </c>
      <c r="D31" s="18"/>
      <c r="E31" s="19"/>
      <c r="F31" s="19"/>
      <c r="G31" s="19"/>
      <c r="H31" s="19"/>
      <c r="I31" s="192">
        <v>339.45127361165976</v>
      </c>
      <c r="J31" s="72">
        <v>0</v>
      </c>
      <c r="K31" s="130"/>
      <c r="L31" s="168"/>
      <c r="M31" s="130"/>
      <c r="N31" s="167"/>
      <c r="O31" s="131">
        <f>IFERROR(10000*(P31/'Main Results and Overview'!$P$12),"")</f>
        <v>0</v>
      </c>
      <c r="P31" s="164">
        <v>0</v>
      </c>
      <c r="Q31" s="131">
        <f>IFERROR(10000*(R31/'Main Results and Overview'!$P$12),"")</f>
        <v>0</v>
      </c>
      <c r="R31" s="161">
        <f t="shared" si="0"/>
        <v>0</v>
      </c>
      <c r="S31" s="75"/>
      <c r="T31" s="75"/>
      <c r="U31" s="4"/>
    </row>
    <row r="32" spans="2:21" s="20" customFormat="1" ht="13.9" x14ac:dyDescent="0.25">
      <c r="B32" s="8" t="s">
        <v>25</v>
      </c>
      <c r="C32" s="7" t="s">
        <v>10</v>
      </c>
      <c r="D32" s="8"/>
      <c r="E32" s="4"/>
      <c r="F32" s="4"/>
      <c r="G32" s="4"/>
      <c r="H32" s="4"/>
      <c r="I32" s="191">
        <v>6452.0274084438734</v>
      </c>
      <c r="J32" s="72" t="s">
        <v>413</v>
      </c>
      <c r="K32" s="88">
        <f>IFERROR(10000*(L32/'Main Results and Overview'!$P$12),"")</f>
        <v>42.944617134772116</v>
      </c>
      <c r="L32" s="163">
        <v>123.59392099999999</v>
      </c>
      <c r="M32" s="88">
        <f>IFERROR(10000*(N32/'Main Results and Overview'!$P$12),"")</f>
        <v>3.7359755995863773</v>
      </c>
      <c r="N32" s="163">
        <v>10.752077999999999</v>
      </c>
      <c r="O32" s="88">
        <f>IFERROR(10000*(P32/'Main Results and Overview'!$P$12),"")</f>
        <v>-8.3884896510890954</v>
      </c>
      <c r="P32" s="163">
        <v>-24.141939000000001</v>
      </c>
      <c r="Q32" s="88">
        <f>IFERROR(10000*(R32/'Main Results and Overview'!$P$12),"")</f>
        <v>-38.292103083269396</v>
      </c>
      <c r="R32" s="160">
        <f t="shared" si="0"/>
        <v>-110.20406</v>
      </c>
      <c r="S32" s="75"/>
      <c r="T32" s="75"/>
      <c r="U32" s="4"/>
    </row>
    <row r="33" spans="2:21" s="20" customFormat="1" x14ac:dyDescent="0.2">
      <c r="B33" s="8" t="s">
        <v>26</v>
      </c>
      <c r="C33" s="7" t="s">
        <v>12</v>
      </c>
      <c r="D33" s="8"/>
      <c r="E33" s="4"/>
      <c r="F33" s="4"/>
      <c r="G33" s="4"/>
      <c r="H33" s="4"/>
      <c r="I33" s="191">
        <v>2992.2448373369857</v>
      </c>
      <c r="J33" s="72" t="s">
        <v>414</v>
      </c>
      <c r="K33" s="88">
        <f>IFERROR(10000*(L33/'Main Results and Overview'!$P$12),"")</f>
        <v>0</v>
      </c>
      <c r="L33" s="163">
        <v>0</v>
      </c>
      <c r="M33" s="88">
        <f>IFERROR(10000*(N33/'Main Results and Overview'!$P$12),"")</f>
        <v>0</v>
      </c>
      <c r="N33" s="163">
        <v>0</v>
      </c>
      <c r="O33" s="88">
        <f>IFERROR(10000*(P33/'Main Results and Overview'!$P$12),"")</f>
        <v>0</v>
      </c>
      <c r="P33" s="163">
        <v>0</v>
      </c>
      <c r="Q33" s="88">
        <f>IFERROR(10000*(R33/'Main Results and Overview'!$P$12),"")</f>
        <v>0</v>
      </c>
      <c r="R33" s="160">
        <f t="shared" si="0"/>
        <v>0</v>
      </c>
      <c r="S33" s="75"/>
      <c r="T33" s="75"/>
      <c r="U33" s="4"/>
    </row>
    <row r="34" spans="2:21" s="20" customFormat="1" ht="37.5" customHeight="1" x14ac:dyDescent="0.2">
      <c r="B34" s="262" t="s">
        <v>416</v>
      </c>
      <c r="C34" s="7"/>
      <c r="D34" s="8"/>
      <c r="E34" s="4"/>
      <c r="F34" s="4"/>
      <c r="G34" s="4"/>
      <c r="H34" s="4"/>
      <c r="I34" s="193"/>
      <c r="J34" s="84"/>
      <c r="K34" s="89"/>
      <c r="L34" s="165"/>
      <c r="M34" s="89"/>
      <c r="N34" s="165"/>
      <c r="O34" s="89"/>
      <c r="P34" s="165"/>
      <c r="Q34" s="89"/>
      <c r="R34" s="162"/>
      <c r="S34" s="8"/>
      <c r="T34" s="8"/>
      <c r="U34" s="4"/>
    </row>
    <row r="35" spans="2:21" s="20" customFormat="1" x14ac:dyDescent="0.2">
      <c r="B35" s="8" t="s">
        <v>97</v>
      </c>
      <c r="C35" s="9" t="s">
        <v>201</v>
      </c>
      <c r="D35" s="8"/>
      <c r="E35" s="4"/>
      <c r="F35" s="4"/>
      <c r="G35" s="4"/>
      <c r="H35" s="4"/>
      <c r="I35" s="193"/>
      <c r="J35" s="84"/>
      <c r="K35" s="89"/>
      <c r="L35" s="165"/>
      <c r="M35" s="89"/>
      <c r="N35" s="165"/>
      <c r="O35" s="89"/>
      <c r="P35" s="165"/>
      <c r="Q35" s="89"/>
      <c r="R35" s="162"/>
      <c r="S35" s="8"/>
      <c r="T35" s="8"/>
      <c r="U35" s="4"/>
    </row>
    <row r="36" spans="2:21" s="20" customFormat="1" ht="15" thickBot="1" x14ac:dyDescent="0.25">
      <c r="B36" s="8"/>
      <c r="C36" s="65" t="s">
        <v>242</v>
      </c>
      <c r="D36" s="65" t="s">
        <v>241</v>
      </c>
      <c r="E36" s="4"/>
      <c r="F36" s="4"/>
      <c r="G36" s="4"/>
      <c r="H36" s="4"/>
      <c r="I36" s="193"/>
      <c r="J36" s="84"/>
      <c r="K36" s="89"/>
      <c r="L36" s="165"/>
      <c r="M36" s="89"/>
      <c r="N36" s="165"/>
      <c r="O36" s="89"/>
      <c r="P36" s="165"/>
      <c r="Q36" s="89"/>
      <c r="R36" s="162"/>
      <c r="S36" s="8"/>
      <c r="T36" s="8"/>
      <c r="U36" s="4"/>
    </row>
    <row r="37" spans="2:21" s="20" customFormat="1" ht="15" customHeight="1" thickBot="1" x14ac:dyDescent="0.25">
      <c r="B37" s="8"/>
      <c r="C37" s="7" t="s">
        <v>10</v>
      </c>
      <c r="D37" s="8" t="s">
        <v>421</v>
      </c>
      <c r="E37" s="4"/>
      <c r="F37" s="4"/>
      <c r="G37" s="4"/>
      <c r="H37" s="4"/>
      <c r="I37" s="202">
        <v>5406</v>
      </c>
      <c r="J37" s="212"/>
      <c r="K37" s="204">
        <f>IFERROR(IF(10000*(L37/'Main Results and Overview'!$P$12)=0,"",(10000*(L37/'Main Results and Overview'!$P$12))),"")</f>
        <v>42.250446145635273</v>
      </c>
      <c r="L37" s="163">
        <v>121.596108</v>
      </c>
      <c r="M37" s="88">
        <f>IFERROR(IF(10000*(N37/'Main Results and Overview'!$P$12)=0,"",(10000*(N37/'Main Results and Overview'!$P$12))),"")</f>
        <v>3.7359755995863773</v>
      </c>
      <c r="N37" s="163">
        <v>10.752077999999999</v>
      </c>
      <c r="O37" s="88">
        <f>IFERROR(IF(10000*(P37/'Main Results and Overview'!$P$12)=0,"",(10000*(P37/'Main Results and Overview'!$P$12))),"")</f>
        <v>-8.7906117615664296</v>
      </c>
      <c r="P37" s="163">
        <v>-25.299240000000001</v>
      </c>
      <c r="Q37" s="88">
        <f>IFERROR(IF(10000*(R37/'Main Results and Overview'!$P$12)=0,"",(10000*(R37/'Main Results and Overview'!$P$12))),"")</f>
        <v>-37.195809983655231</v>
      </c>
      <c r="R37" s="160">
        <f t="shared" ref="R37:R46" si="1">IF(C37="","",-1*(IF(L37="","0",L37)+IF(N37="","0",N37)+IF(P37="","0",P37)))</f>
        <v>-107.048946</v>
      </c>
      <c r="S37" s="75"/>
      <c r="T37" s="75"/>
      <c r="U37" s="4"/>
    </row>
    <row r="38" spans="2:21" s="20" customFormat="1" ht="15" customHeight="1" thickBot="1" x14ac:dyDescent="0.25">
      <c r="B38" s="8"/>
      <c r="C38" s="350" t="s">
        <v>422</v>
      </c>
      <c r="D38" s="8" t="s">
        <v>421</v>
      </c>
      <c r="E38" s="4"/>
      <c r="F38" s="4"/>
      <c r="G38" s="4"/>
      <c r="H38" s="4"/>
      <c r="I38" s="203">
        <v>766</v>
      </c>
      <c r="J38" s="213"/>
      <c r="K38" s="204">
        <f>IFERROR(IF(10000*(L38/'Main Results and Overview'!$P$12)=0,"",(10000*(L38/'Main Results and Overview'!$P$12))),"")</f>
        <v>3.4958498726886602</v>
      </c>
      <c r="L38" s="166">
        <v>10.061</v>
      </c>
      <c r="M38" s="88">
        <v>0</v>
      </c>
      <c r="N38" s="166">
        <v>0</v>
      </c>
      <c r="O38" s="88">
        <f>IFERROR(IF(10000*(P38/'Main Results and Overview'!$P$12)=0,"",(10000*(P38/'Main Results and Overview'!$P$12))),"")</f>
        <v>-1.1567948258225202</v>
      </c>
      <c r="P38" s="166">
        <v>-3.329237</v>
      </c>
      <c r="Q38" s="88">
        <f>IFERROR(IF(10000*(R38/'Main Results and Overview'!$P$12)=0,"",(10000*(R38/'Main Results and Overview'!$P$12))),"")</f>
        <v>-2.3390550468661395</v>
      </c>
      <c r="R38" s="160">
        <f>IF(C38="","",-1*(IF(L38="","0",L38)+IF(N38="","0",N38)+IF(P38="","0",P38)))</f>
        <v>-6.7317629999999999</v>
      </c>
      <c r="S38" s="75"/>
      <c r="T38" s="75"/>
      <c r="U38" s="4"/>
    </row>
    <row r="39" spans="2:21" s="20" customFormat="1" ht="15" customHeight="1" thickBot="1" x14ac:dyDescent="0.25">
      <c r="B39" s="8"/>
      <c r="C39" s="350"/>
      <c r="D39" s="8"/>
      <c r="E39" s="4"/>
      <c r="F39" s="4"/>
      <c r="G39" s="4"/>
      <c r="H39" s="4"/>
      <c r="I39" s="203"/>
      <c r="J39" s="213"/>
      <c r="K39" s="204"/>
      <c r="L39" s="166"/>
      <c r="M39" s="88"/>
      <c r="N39" s="166"/>
      <c r="O39" s="88"/>
      <c r="P39" s="166"/>
      <c r="Q39" s="88"/>
      <c r="R39" s="160"/>
      <c r="S39" s="75"/>
      <c r="T39" s="75"/>
      <c r="U39" s="4"/>
    </row>
    <row r="40" spans="2:21" s="20" customFormat="1" ht="15" customHeight="1" thickBot="1" x14ac:dyDescent="0.25">
      <c r="B40" s="8"/>
      <c r="C40" s="7"/>
      <c r="D40" s="8"/>
      <c r="E40" s="4"/>
      <c r="F40" s="4"/>
      <c r="G40" s="4"/>
      <c r="H40" s="4"/>
      <c r="I40" s="203"/>
      <c r="J40" s="213"/>
      <c r="K40" s="204" t="str">
        <f>IFERROR(IF(10000*(L40/'Main Results and Overview'!$P$12)=0,"",(10000*(L40/'Main Results and Overview'!$P$12))),"")</f>
        <v/>
      </c>
      <c r="L40" s="166"/>
      <c r="M40" s="88" t="str">
        <f>IFERROR(IF(10000*(N40/'Main Results and Overview'!$P$12)=0,"",(10000*(N40/'Main Results and Overview'!$P$12))),"")</f>
        <v/>
      </c>
      <c r="N40" s="166"/>
      <c r="O40" s="88" t="str">
        <f>IFERROR(IF(10000*(P40/'Main Results and Overview'!$P$12)=0,"",(10000*(P40/'Main Results and Overview'!$P$12))),"")</f>
        <v/>
      </c>
      <c r="P40" s="166"/>
      <c r="Q40" s="88" t="str">
        <f>IFERROR(IF(10000*(R40/'Main Results and Overview'!$P$12)=0,"",(10000*(R40/'Main Results and Overview'!$P$12))),"")</f>
        <v/>
      </c>
      <c r="R40" s="160" t="str">
        <f t="shared" si="1"/>
        <v/>
      </c>
      <c r="S40" s="75"/>
      <c r="T40" s="75"/>
      <c r="U40" s="4"/>
    </row>
    <row r="41" spans="2:21" s="20" customFormat="1" ht="15" customHeight="1" thickBot="1" x14ac:dyDescent="0.25">
      <c r="B41" s="8"/>
      <c r="C41" s="7"/>
      <c r="D41" s="8"/>
      <c r="E41" s="4"/>
      <c r="F41" s="4"/>
      <c r="G41" s="4"/>
      <c r="H41" s="4"/>
      <c r="I41" s="203"/>
      <c r="J41" s="214"/>
      <c r="K41" s="204" t="str">
        <f>IFERROR(IF(10000*(L41/'Main Results and Overview'!$P$12)=0,"",(10000*(L41/'Main Results and Overview'!$P$12))),"")</f>
        <v/>
      </c>
      <c r="L41" s="166"/>
      <c r="M41" s="88" t="str">
        <f>IFERROR(IF(10000*(N41/'Main Results and Overview'!$P$12)=0,"",(10000*(N41/'Main Results and Overview'!$P$12))),"")</f>
        <v/>
      </c>
      <c r="N41" s="166"/>
      <c r="O41" s="88" t="str">
        <f>IFERROR(IF(10000*(P41/'Main Results and Overview'!$P$12)=0,"",(10000*(P41/'Main Results and Overview'!$P$12))),"")</f>
        <v/>
      </c>
      <c r="P41" s="166"/>
      <c r="Q41" s="88" t="str">
        <f>IFERROR(IF(10000*(R41/'Main Results and Overview'!$P$12)=0,"",(10000*(R41/'Main Results and Overview'!$P$12))),"")</f>
        <v/>
      </c>
      <c r="R41" s="160" t="str">
        <f t="shared" si="1"/>
        <v/>
      </c>
      <c r="S41" s="75"/>
      <c r="T41" s="75"/>
      <c r="U41" s="4"/>
    </row>
    <row r="42" spans="2:21" s="20" customFormat="1" ht="15" customHeight="1" thickBot="1" x14ac:dyDescent="0.25">
      <c r="B42" s="8"/>
      <c r="C42" s="7"/>
      <c r="D42" s="8"/>
      <c r="E42" s="4"/>
      <c r="F42" s="4"/>
      <c r="G42" s="4"/>
      <c r="H42" s="4"/>
      <c r="I42" s="203"/>
      <c r="J42" s="213"/>
      <c r="K42" s="204" t="str">
        <f>IFERROR(IF(10000*(L42/'Main Results and Overview'!$P$12)=0,"",(10000*(L42/'Main Results and Overview'!$P$12))),"")</f>
        <v/>
      </c>
      <c r="L42" s="166"/>
      <c r="M42" s="88" t="str">
        <f>IFERROR(IF(10000*(N42/'Main Results and Overview'!$P$12)=0,"",(10000*(N42/'Main Results and Overview'!$P$12))),"")</f>
        <v/>
      </c>
      <c r="N42" s="166"/>
      <c r="O42" s="88" t="str">
        <f>IFERROR(IF(10000*(P42/'Main Results and Overview'!$P$12)=0,"",(10000*(P42/'Main Results and Overview'!$P$12))),"")</f>
        <v/>
      </c>
      <c r="P42" s="166"/>
      <c r="Q42" s="88" t="str">
        <f>IFERROR(IF(10000*(R42/'Main Results and Overview'!$P$12)=0,"",(10000*(R42/'Main Results and Overview'!$P$12))),"")</f>
        <v/>
      </c>
      <c r="R42" s="160" t="str">
        <f t="shared" si="1"/>
        <v/>
      </c>
      <c r="S42" s="75"/>
      <c r="T42" s="75"/>
      <c r="U42" s="4"/>
    </row>
    <row r="43" spans="2:21" s="20" customFormat="1" ht="15" customHeight="1" thickBot="1" x14ac:dyDescent="0.25">
      <c r="B43" s="8"/>
      <c r="C43" s="7"/>
      <c r="D43" s="8"/>
      <c r="E43" s="4"/>
      <c r="F43" s="4"/>
      <c r="G43" s="4"/>
      <c r="H43" s="4"/>
      <c r="I43" s="203"/>
      <c r="J43" s="214"/>
      <c r="K43" s="204" t="str">
        <f>IFERROR(IF(10000*(L43/'Main Results and Overview'!$P$12)=0,"",(10000*(L43/'Main Results and Overview'!$P$12))),"")</f>
        <v/>
      </c>
      <c r="L43" s="166"/>
      <c r="M43" s="88" t="str">
        <f>IFERROR(IF(10000*(N43/'Main Results and Overview'!$P$12)=0,"",(10000*(N43/'Main Results and Overview'!$P$12))),"")</f>
        <v/>
      </c>
      <c r="N43" s="166"/>
      <c r="O43" s="88" t="str">
        <f>IFERROR(IF(10000*(P43/'Main Results and Overview'!$P$12)=0,"",(10000*(P43/'Main Results and Overview'!$P$12))),"")</f>
        <v/>
      </c>
      <c r="P43" s="166"/>
      <c r="Q43" s="88" t="str">
        <f>IFERROR(IF(10000*(R43/'Main Results and Overview'!$P$12)=0,"",(10000*(R43/'Main Results and Overview'!$P$12))),"")</f>
        <v/>
      </c>
      <c r="R43" s="160" t="str">
        <f t="shared" si="1"/>
        <v/>
      </c>
      <c r="S43" s="75"/>
      <c r="T43" s="75"/>
      <c r="U43" s="4"/>
    </row>
    <row r="44" spans="2:21" s="20" customFormat="1" ht="15" customHeight="1" thickBot="1" x14ac:dyDescent="0.25">
      <c r="B44" s="8"/>
      <c r="C44" s="7"/>
      <c r="D44" s="8"/>
      <c r="E44" s="4"/>
      <c r="F44" s="4"/>
      <c r="G44" s="4"/>
      <c r="H44" s="4"/>
      <c r="I44" s="203"/>
      <c r="J44" s="213"/>
      <c r="K44" s="204" t="str">
        <f>IFERROR(IF(10000*(L44/'Main Results and Overview'!$P$12)=0,"",(10000*(L44/'Main Results and Overview'!$P$12))),"")</f>
        <v/>
      </c>
      <c r="L44" s="166"/>
      <c r="M44" s="88" t="str">
        <f>IFERROR(IF(10000*(N44/'Main Results and Overview'!$P$12)=0,"",(10000*(N44/'Main Results and Overview'!$P$12))),"")</f>
        <v/>
      </c>
      <c r="N44" s="166"/>
      <c r="O44" s="88" t="str">
        <f>IFERROR(IF(10000*(P44/'Main Results and Overview'!$P$12)=0,"",(10000*(P44/'Main Results and Overview'!$P$12))),"")</f>
        <v/>
      </c>
      <c r="P44" s="166"/>
      <c r="Q44" s="88" t="str">
        <f>IFERROR(IF(10000*(R44/'Main Results and Overview'!$P$12)=0,"",(10000*(R44/'Main Results and Overview'!$P$12))),"")</f>
        <v/>
      </c>
      <c r="R44" s="160" t="str">
        <f t="shared" si="1"/>
        <v/>
      </c>
      <c r="S44" s="75"/>
      <c r="T44" s="75"/>
      <c r="U44" s="4"/>
    </row>
    <row r="45" spans="2:21" s="20" customFormat="1" ht="15" customHeight="1" thickBot="1" x14ac:dyDescent="0.25">
      <c r="B45" s="8"/>
      <c r="C45" s="7"/>
      <c r="D45" s="8"/>
      <c r="E45" s="4"/>
      <c r="F45" s="4"/>
      <c r="G45" s="4"/>
      <c r="H45" s="4"/>
      <c r="I45" s="203"/>
      <c r="J45" s="214"/>
      <c r="K45" s="204" t="str">
        <f>IFERROR(IF(10000*(L45/'Main Results and Overview'!$P$12)=0,"",(10000*(L45/'Main Results and Overview'!$P$12))),"")</f>
        <v/>
      </c>
      <c r="L45" s="166"/>
      <c r="M45" s="88" t="str">
        <f>IFERROR(IF(10000*(N45/'Main Results and Overview'!$P$12)=0,"",(10000*(N45/'Main Results and Overview'!$P$12))),"")</f>
        <v/>
      </c>
      <c r="N45" s="166"/>
      <c r="O45" s="88" t="str">
        <f>IFERROR(IF(10000*(P45/'Main Results and Overview'!$P$12)=0,"",(10000*(P45/'Main Results and Overview'!$P$12))),"")</f>
        <v/>
      </c>
      <c r="P45" s="166"/>
      <c r="Q45" s="88" t="str">
        <f>IFERROR(IF(10000*(R45/'Main Results and Overview'!$P$12)=0,"",(10000*(R45/'Main Results and Overview'!$P$12))),"")</f>
        <v/>
      </c>
      <c r="R45" s="160" t="str">
        <f t="shared" si="1"/>
        <v/>
      </c>
      <c r="S45" s="75"/>
      <c r="T45" s="75"/>
      <c r="U45" s="4"/>
    </row>
    <row r="46" spans="2:21" s="20" customFormat="1" ht="16.5" customHeight="1" thickBot="1" x14ac:dyDescent="0.25">
      <c r="B46" s="4"/>
      <c r="C46" s="7"/>
      <c r="D46" s="8"/>
      <c r="E46" s="4"/>
      <c r="F46" s="4"/>
      <c r="G46" s="4"/>
      <c r="H46" s="4"/>
      <c r="I46" s="203"/>
      <c r="J46" s="213"/>
      <c r="K46" s="204" t="str">
        <f>IFERROR(IF(10000*(L46/'Main Results and Overview'!$P$12)=0,"",(10000*(L46/'Main Results and Overview'!$P$12))),"")</f>
        <v/>
      </c>
      <c r="L46" s="166"/>
      <c r="M46" s="88" t="str">
        <f>IFERROR(IF(10000*(N46/'Main Results and Overview'!$P$12)=0,"",(10000*(N46/'Main Results and Overview'!$P$12))),"")</f>
        <v/>
      </c>
      <c r="N46" s="166"/>
      <c r="O46" s="88" t="str">
        <f>IFERROR(IF(10000*(P46/'Main Results and Overview'!$P$12)=0,"",(10000*(P46/'Main Results and Overview'!$P$12))),"")</f>
        <v/>
      </c>
      <c r="P46" s="166"/>
      <c r="Q46" s="88" t="str">
        <f>IFERROR(IF(10000*(R46/'Main Results and Overview'!$P$12)=0,"",(10000*(R46/'Main Results and Overview'!$P$12))),"")</f>
        <v/>
      </c>
      <c r="R46" s="160" t="str">
        <f t="shared" si="1"/>
        <v/>
      </c>
      <c r="S46" s="75"/>
      <c r="T46" s="75"/>
      <c r="U46" s="4"/>
    </row>
    <row r="47" spans="2:21" s="20" customFormat="1" ht="27.75" customHeight="1" x14ac:dyDescent="0.2">
      <c r="B47" s="401" t="s">
        <v>401</v>
      </c>
      <c r="C47" s="401"/>
      <c r="D47" s="401"/>
      <c r="E47" s="401"/>
      <c r="F47" s="401"/>
      <c r="G47" s="401"/>
      <c r="H47" s="401"/>
      <c r="I47" s="401"/>
      <c r="J47" s="401"/>
      <c r="K47" s="401"/>
      <c r="L47" s="401"/>
      <c r="M47" s="401"/>
      <c r="N47" s="401"/>
      <c r="O47" s="401"/>
      <c r="P47" s="401"/>
      <c r="Q47" s="401"/>
      <c r="R47" s="401"/>
      <c r="S47" s="401"/>
      <c r="T47" s="401"/>
      <c r="U47" s="4"/>
    </row>
    <row r="48" spans="2:21" s="20" customFormat="1" x14ac:dyDescent="0.2">
      <c r="B48" s="4"/>
      <c r="C48" s="4"/>
      <c r="D48" s="4"/>
      <c r="E48" s="4"/>
      <c r="F48" s="4"/>
      <c r="G48" s="4"/>
      <c r="H48" s="4"/>
      <c r="I48" s="11"/>
      <c r="J48" s="11"/>
      <c r="K48" s="11"/>
      <c r="L48" s="11"/>
      <c r="M48" s="11"/>
      <c r="N48" s="11"/>
      <c r="O48" s="11"/>
      <c r="P48" s="11"/>
      <c r="Q48" s="11"/>
      <c r="R48" s="11"/>
      <c r="S48" s="11"/>
      <c r="T48" s="11"/>
      <c r="U48" s="11"/>
    </row>
    <row r="49" spans="2:21" s="20" customFormat="1" x14ac:dyDescent="0.2">
      <c r="B49" s="4"/>
      <c r="C49" s="4"/>
      <c r="D49" s="4"/>
      <c r="E49" s="4"/>
      <c r="F49" s="4"/>
      <c r="G49" s="4"/>
      <c r="H49" s="4"/>
      <c r="I49" s="116" t="s">
        <v>226</v>
      </c>
      <c r="J49" s="116" t="s">
        <v>76</v>
      </c>
      <c r="K49" s="398" t="s">
        <v>188</v>
      </c>
      <c r="L49" s="399"/>
      <c r="M49" s="399"/>
      <c r="N49" s="400"/>
      <c r="O49" s="11"/>
      <c r="P49" s="28"/>
      <c r="Q49" s="28"/>
      <c r="R49" s="28"/>
      <c r="S49" s="28"/>
      <c r="T49" s="28"/>
      <c r="U49" s="28"/>
    </row>
    <row r="50" spans="2:21" s="21" customFormat="1" ht="54.75" customHeight="1" x14ac:dyDescent="0.2">
      <c r="B50" s="17"/>
      <c r="C50" s="17"/>
      <c r="D50" s="17"/>
      <c r="E50" s="17"/>
      <c r="F50" s="17"/>
      <c r="G50" s="17"/>
      <c r="H50" s="17"/>
      <c r="I50" s="116" t="s">
        <v>184</v>
      </c>
      <c r="J50" s="116" t="s">
        <v>52</v>
      </c>
      <c r="K50" s="398" t="s">
        <v>107</v>
      </c>
      <c r="L50" s="399"/>
      <c r="M50" s="399"/>
      <c r="N50" s="400"/>
      <c r="O50" s="4"/>
      <c r="P50" s="32"/>
      <c r="Q50" s="32"/>
      <c r="R50" s="32"/>
      <c r="S50" s="32"/>
      <c r="T50" s="32"/>
      <c r="U50" s="32"/>
    </row>
    <row r="51" spans="2:21" s="21" customFormat="1" ht="26.25" thickBot="1" x14ac:dyDescent="0.25">
      <c r="B51" s="17"/>
      <c r="C51" s="17"/>
      <c r="D51" s="17"/>
      <c r="E51" s="17"/>
      <c r="F51" s="64"/>
      <c r="G51" s="30"/>
      <c r="H51" s="154" t="s">
        <v>13</v>
      </c>
      <c r="I51" s="66" t="s">
        <v>74</v>
      </c>
      <c r="J51" s="67" t="s">
        <v>244</v>
      </c>
      <c r="K51" s="379" t="s">
        <v>243</v>
      </c>
      <c r="L51" s="380"/>
      <c r="M51" s="379" t="s">
        <v>74</v>
      </c>
      <c r="N51" s="380"/>
      <c r="O51" s="4"/>
      <c r="P51" s="32"/>
      <c r="Q51" s="32"/>
      <c r="R51" s="32"/>
      <c r="S51" s="32"/>
      <c r="T51" s="32"/>
      <c r="U51" s="32"/>
    </row>
    <row r="52" spans="2:21" s="21" customFormat="1" ht="17.25" customHeight="1" thickBot="1" x14ac:dyDescent="0.25">
      <c r="B52" s="8" t="s">
        <v>162</v>
      </c>
      <c r="C52" s="43" t="s">
        <v>30</v>
      </c>
      <c r="D52" s="4"/>
      <c r="E52" s="4"/>
      <c r="F52" s="4"/>
      <c r="G52" s="3"/>
      <c r="H52" s="3"/>
      <c r="I52" s="83"/>
      <c r="J52" s="83"/>
      <c r="K52" s="375">
        <f>IFERROR(10000*M52/'Main Results and Overview'!$P$12,"")</f>
        <v>0</v>
      </c>
      <c r="L52" s="376"/>
      <c r="M52" s="377">
        <v>0</v>
      </c>
      <c r="N52" s="378"/>
      <c r="O52" s="4"/>
      <c r="P52" s="32"/>
      <c r="Q52" s="32"/>
      <c r="R52" s="32"/>
      <c r="S52" s="32"/>
      <c r="T52" s="32"/>
      <c r="U52" s="32"/>
    </row>
    <row r="53" spans="2:21" s="20" customFormat="1" ht="17.25" customHeight="1" thickBot="1" x14ac:dyDescent="0.3">
      <c r="B53" s="8" t="s">
        <v>163</v>
      </c>
      <c r="C53" s="5" t="s">
        <v>53</v>
      </c>
      <c r="D53" s="8"/>
      <c r="E53" s="4"/>
      <c r="F53" s="4"/>
      <c r="G53" s="373"/>
      <c r="H53" s="374"/>
      <c r="I53" s="83"/>
      <c r="J53" s="83"/>
      <c r="K53" s="375">
        <f>IFERROR(10000*M53/'Main Results and Overview'!$P$12,"")</f>
        <v>0</v>
      </c>
      <c r="L53" s="376"/>
      <c r="M53" s="377">
        <v>0</v>
      </c>
      <c r="N53" s="378"/>
      <c r="O53" s="4"/>
      <c r="P53" s="28"/>
      <c r="Q53" s="28"/>
      <c r="R53" s="28"/>
      <c r="S53" s="28"/>
      <c r="T53" s="28"/>
      <c r="U53" s="28"/>
    </row>
    <row r="54" spans="2:21" s="20" customFormat="1" ht="15" customHeight="1" x14ac:dyDescent="0.2">
      <c r="B54" s="8" t="s">
        <v>164</v>
      </c>
      <c r="C54" s="43" t="s">
        <v>54</v>
      </c>
      <c r="D54" s="4"/>
      <c r="E54" s="4"/>
      <c r="F54" s="353" t="s">
        <v>238</v>
      </c>
      <c r="G54" s="353"/>
      <c r="H54" s="354"/>
      <c r="I54" s="160">
        <v>0</v>
      </c>
      <c r="J54" s="215" t="s">
        <v>415</v>
      </c>
      <c r="K54" s="375">
        <f>IFERROR(10000*M54/'Main Results and Overview'!$P$12,"")</f>
        <v>0</v>
      </c>
      <c r="L54" s="376"/>
      <c r="M54" s="377">
        <v>0</v>
      </c>
      <c r="N54" s="378"/>
      <c r="O54" s="4"/>
      <c r="P54" s="28"/>
      <c r="Q54" s="28"/>
      <c r="R54" s="28"/>
      <c r="S54" s="28"/>
      <c r="T54" s="28"/>
      <c r="U54" s="28"/>
    </row>
    <row r="55" spans="2:21" s="20" customFormat="1" ht="15" customHeight="1" x14ac:dyDescent="0.2">
      <c r="B55" s="8" t="s">
        <v>165</v>
      </c>
      <c r="C55" s="27" t="s">
        <v>31</v>
      </c>
      <c r="D55" s="27"/>
      <c r="E55" s="19"/>
      <c r="F55" s="19"/>
      <c r="G55" s="19"/>
      <c r="H55" s="19"/>
      <c r="I55" s="161">
        <v>0</v>
      </c>
      <c r="J55" s="132" t="s">
        <v>415</v>
      </c>
      <c r="K55" s="424">
        <f>IFERROR(10000*M55/'Main Results and Overview'!$P$12,"")</f>
        <v>0</v>
      </c>
      <c r="L55" s="425"/>
      <c r="M55" s="382">
        <v>0</v>
      </c>
      <c r="N55" s="383"/>
      <c r="O55" s="4"/>
      <c r="P55" s="28"/>
      <c r="Q55" s="28"/>
      <c r="R55" s="28"/>
      <c r="S55" s="28"/>
      <c r="T55" s="28"/>
      <c r="U55" s="28"/>
    </row>
    <row r="56" spans="2:21" s="20" customFormat="1" ht="15" customHeight="1" x14ac:dyDescent="0.2">
      <c r="B56" s="8" t="s">
        <v>166</v>
      </c>
      <c r="C56" s="27" t="s">
        <v>11</v>
      </c>
      <c r="D56" s="27"/>
      <c r="E56" s="19"/>
      <c r="F56" s="19"/>
      <c r="G56" s="19"/>
      <c r="H56" s="19"/>
      <c r="I56" s="161">
        <v>0</v>
      </c>
      <c r="J56" s="132" t="s">
        <v>415</v>
      </c>
      <c r="K56" s="424">
        <f>IFERROR(10000*M56/'Main Results and Overview'!$P$12,"")</f>
        <v>0</v>
      </c>
      <c r="L56" s="425"/>
      <c r="M56" s="382">
        <v>0</v>
      </c>
      <c r="N56" s="383"/>
      <c r="O56" s="4"/>
      <c r="P56" s="28"/>
      <c r="Q56" s="28"/>
      <c r="R56" s="28"/>
      <c r="S56" s="28"/>
      <c r="T56" s="28"/>
      <c r="U56" s="28"/>
    </row>
    <row r="57" spans="2:21" s="20" customFormat="1" ht="15" customHeight="1" x14ac:dyDescent="0.2">
      <c r="B57" s="8" t="s">
        <v>167</v>
      </c>
      <c r="C57" s="27" t="s">
        <v>125</v>
      </c>
      <c r="D57" s="27"/>
      <c r="E57" s="19"/>
      <c r="F57" s="19"/>
      <c r="G57" s="19"/>
      <c r="H57" s="19"/>
      <c r="I57" s="161">
        <v>0</v>
      </c>
      <c r="J57" s="132" t="s">
        <v>415</v>
      </c>
      <c r="K57" s="424">
        <f>IFERROR(10000*M57/'Main Results and Overview'!$P$12,"")</f>
        <v>0</v>
      </c>
      <c r="L57" s="425"/>
      <c r="M57" s="382">
        <v>0</v>
      </c>
      <c r="N57" s="383"/>
      <c r="O57" s="4"/>
      <c r="P57" s="28"/>
      <c r="Q57" s="28"/>
      <c r="R57" s="28"/>
      <c r="S57" s="28"/>
      <c r="T57" s="28"/>
      <c r="U57" s="28"/>
    </row>
    <row r="58" spans="2:21" s="20" customFormat="1" ht="15" customHeight="1" x14ac:dyDescent="0.2">
      <c r="B58" s="8" t="s">
        <v>168</v>
      </c>
      <c r="C58" s="27" t="s">
        <v>87</v>
      </c>
      <c r="D58" s="27"/>
      <c r="E58" s="19"/>
      <c r="F58" s="19"/>
      <c r="G58" s="19"/>
      <c r="H58" s="19"/>
      <c r="I58" s="161">
        <v>0</v>
      </c>
      <c r="J58" s="216" t="s">
        <v>415</v>
      </c>
      <c r="K58" s="424">
        <f>IFERROR(10000*M58/'Main Results and Overview'!$P$12,"")</f>
        <v>0</v>
      </c>
      <c r="L58" s="425"/>
      <c r="M58" s="382">
        <v>0</v>
      </c>
      <c r="N58" s="383"/>
      <c r="O58" s="4"/>
      <c r="P58" s="28"/>
      <c r="Q58" s="28"/>
      <c r="R58" s="28"/>
      <c r="S58" s="28"/>
      <c r="T58" s="28"/>
      <c r="U58" s="28"/>
    </row>
    <row r="59" spans="2:21" s="20" customFormat="1" ht="15" customHeight="1" thickBot="1" x14ac:dyDescent="0.25">
      <c r="B59" s="8" t="s">
        <v>169</v>
      </c>
      <c r="C59" s="27" t="s">
        <v>278</v>
      </c>
      <c r="D59" s="27"/>
      <c r="E59" s="133"/>
      <c r="F59" s="19"/>
      <c r="G59" s="19"/>
      <c r="H59" s="19"/>
      <c r="I59" s="161">
        <v>0</v>
      </c>
      <c r="J59" s="216" t="s">
        <v>415</v>
      </c>
      <c r="K59" s="424">
        <f>IFERROR(10000*M59/'Main Results and Overview'!$P$12,"")</f>
        <v>0</v>
      </c>
      <c r="L59" s="425"/>
      <c r="M59" s="382">
        <v>0</v>
      </c>
      <c r="N59" s="383"/>
      <c r="O59" s="4"/>
      <c r="P59" s="28"/>
      <c r="Q59" s="28"/>
      <c r="R59" s="28"/>
      <c r="S59" s="28"/>
      <c r="T59" s="28"/>
      <c r="U59" s="28"/>
    </row>
    <row r="60" spans="2:21" s="20" customFormat="1" ht="15" thickBot="1" x14ac:dyDescent="0.25">
      <c r="B60" s="8" t="s">
        <v>170</v>
      </c>
      <c r="C60" s="4" t="s">
        <v>178</v>
      </c>
      <c r="D60" s="4"/>
      <c r="E60" s="4"/>
      <c r="F60" s="4"/>
      <c r="G60" s="4"/>
      <c r="H60" s="4"/>
      <c r="I60" s="83"/>
      <c r="J60" s="83"/>
      <c r="K60" s="375">
        <f>IFERROR(10000*M60/'Main Results and Overview'!$P$12,"")</f>
        <v>0</v>
      </c>
      <c r="L60" s="376"/>
      <c r="M60" s="377">
        <v>0</v>
      </c>
      <c r="N60" s="378"/>
      <c r="O60" s="4"/>
      <c r="P60" s="28"/>
      <c r="Q60" s="28"/>
      <c r="R60" s="28"/>
      <c r="S60" s="28"/>
      <c r="T60" s="28"/>
      <c r="U60" s="28"/>
    </row>
    <row r="61" spans="2:21" s="20" customFormat="1" ht="18" customHeight="1" x14ac:dyDescent="0.2">
      <c r="B61"/>
      <c r="C61"/>
      <c r="D61"/>
      <c r="E61"/>
      <c r="F61"/>
      <c r="G61"/>
      <c r="H61"/>
      <c r="I61"/>
      <c r="J61"/>
      <c r="K61"/>
      <c r="L61"/>
      <c r="M61"/>
      <c r="N61"/>
      <c r="O61"/>
      <c r="P61"/>
      <c r="Q61"/>
      <c r="R61"/>
      <c r="S61"/>
      <c r="T61"/>
      <c r="U61"/>
    </row>
    <row r="62" spans="2:21" s="20" customFormat="1" ht="15.75" customHeight="1" x14ac:dyDescent="0.2">
      <c r="B62" s="8"/>
      <c r="C62" s="18"/>
      <c r="D62" s="19"/>
      <c r="E62" s="4"/>
      <c r="F62" s="4"/>
      <c r="G62" s="4"/>
      <c r="H62" s="4"/>
      <c r="I62" s="25"/>
      <c r="J62" s="25"/>
      <c r="K62" s="25"/>
      <c r="L62" s="25"/>
      <c r="M62" s="24"/>
      <c r="N62" s="24"/>
      <c r="O62" s="26"/>
      <c r="P62" s="26"/>
      <c r="Q62" s="4"/>
      <c r="R62" s="4"/>
      <c r="S62" s="4"/>
      <c r="T62" s="4"/>
      <c r="U62" s="4"/>
    </row>
    <row r="63" spans="2:21" s="20" customFormat="1" x14ac:dyDescent="0.2">
      <c r="B63" s="8"/>
      <c r="C63" s="8"/>
      <c r="D63" s="4"/>
      <c r="E63" s="4"/>
      <c r="F63" s="4"/>
      <c r="G63" s="4"/>
      <c r="H63" s="4"/>
      <c r="I63" s="4"/>
      <c r="J63" s="4"/>
      <c r="K63" s="427" t="s">
        <v>418</v>
      </c>
      <c r="L63" s="427"/>
      <c r="M63" s="427" t="s">
        <v>74</v>
      </c>
      <c r="N63" s="427"/>
      <c r="O63" s="429"/>
      <c r="P63" s="429"/>
      <c r="Q63" s="4"/>
      <c r="R63" s="4"/>
      <c r="S63" s="4"/>
      <c r="T63" s="4"/>
      <c r="U63" s="4"/>
    </row>
    <row r="64" spans="2:21" s="20" customFormat="1" x14ac:dyDescent="0.2">
      <c r="B64" s="8" t="s">
        <v>171</v>
      </c>
      <c r="C64" s="4" t="s">
        <v>240</v>
      </c>
      <c r="D64" s="4"/>
      <c r="E64" s="4"/>
      <c r="F64" s="4"/>
      <c r="G64" s="33"/>
      <c r="H64" s="4"/>
      <c r="I64" s="4"/>
      <c r="J64" s="15"/>
      <c r="K64" s="428">
        <v>-42.678584988708501</v>
      </c>
      <c r="L64" s="428"/>
      <c r="M64" s="433">
        <f>(IF(R25="","0",R25)+IF(M52="","0",M52)+IF(M53="","0",M53))</f>
        <v>-123.04651899999999</v>
      </c>
      <c r="N64" s="433"/>
      <c r="O64" s="429"/>
      <c r="P64" s="429"/>
      <c r="Q64" s="4"/>
      <c r="R64" s="4"/>
      <c r="S64" s="4"/>
      <c r="T64" s="4"/>
      <c r="U64" s="4"/>
    </row>
    <row r="65" spans="2:21" s="20" customFormat="1" x14ac:dyDescent="0.2">
      <c r="B65" s="8" t="s">
        <v>172</v>
      </c>
      <c r="C65" s="4" t="s">
        <v>239</v>
      </c>
      <c r="D65" s="4"/>
      <c r="E65" s="4"/>
      <c r="F65" s="4"/>
      <c r="G65" s="4"/>
      <c r="H65" s="4"/>
      <c r="I65" s="4"/>
      <c r="J65" s="15"/>
      <c r="K65" s="428">
        <v>5.9642337365109235</v>
      </c>
      <c r="L65" s="428"/>
      <c r="M65" s="426">
        <v>17.195467000000001</v>
      </c>
      <c r="N65" s="426"/>
      <c r="O65" s="429"/>
      <c r="P65" s="429"/>
      <c r="Q65" s="4"/>
      <c r="R65" s="4"/>
      <c r="S65" s="4"/>
      <c r="T65" s="4"/>
      <c r="U65" s="4"/>
    </row>
    <row r="66" spans="2:21" s="20" customFormat="1" x14ac:dyDescent="0.2">
      <c r="B66" s="8" t="s">
        <v>173</v>
      </c>
      <c r="C66" s="4" t="s">
        <v>249</v>
      </c>
      <c r="D66" s="4"/>
      <c r="E66" s="4"/>
      <c r="F66" s="4"/>
      <c r="G66" s="4"/>
      <c r="H66" s="4"/>
      <c r="I66" s="4"/>
      <c r="J66" s="15"/>
      <c r="K66" s="428">
        <v>7.0943661968544705</v>
      </c>
      <c r="L66" s="428"/>
      <c r="M66" s="426">
        <v>20.453748999999998</v>
      </c>
      <c r="N66" s="426"/>
      <c r="O66" s="429"/>
      <c r="P66" s="429"/>
      <c r="Q66" s="4"/>
      <c r="R66" s="4"/>
      <c r="S66" s="4"/>
      <c r="T66" s="4"/>
      <c r="U66" s="4"/>
    </row>
    <row r="67" spans="2:21" s="20" customFormat="1" ht="15" thickBot="1" x14ac:dyDescent="0.25">
      <c r="B67" s="77"/>
      <c r="C67"/>
      <c r="D67"/>
      <c r="E67"/>
      <c r="F67"/>
      <c r="G67"/>
      <c r="H67"/>
      <c r="I67"/>
      <c r="J67"/>
      <c r="K67" s="91"/>
      <c r="L67" s="91"/>
      <c r="M67"/>
      <c r="N67"/>
      <c r="O67" s="1"/>
      <c r="P67" s="1"/>
      <c r="Q67" s="4"/>
      <c r="R67" s="4"/>
      <c r="S67" s="4"/>
      <c r="T67" s="4"/>
      <c r="U67" s="4"/>
    </row>
    <row r="68" spans="2:21" s="20" customFormat="1" ht="16.5" thickBot="1" x14ac:dyDescent="0.3">
      <c r="B68" s="8" t="s">
        <v>174</v>
      </c>
      <c r="C68" s="4" t="s">
        <v>245</v>
      </c>
      <c r="D68" s="4"/>
      <c r="E68" s="4"/>
      <c r="F68" s="4"/>
      <c r="G68" s="4"/>
      <c r="H68" s="13"/>
      <c r="I68" s="13"/>
      <c r="J68" s="61"/>
      <c r="K68" s="428">
        <f>IFERROR('Main Results and Overview'!O26,"")</f>
        <v>-31.319999999999958</v>
      </c>
      <c r="L68" s="428"/>
      <c r="M68" s="430"/>
      <c r="N68" s="431"/>
      <c r="O68" s="432"/>
      <c r="P68" s="432"/>
      <c r="Q68" s="4"/>
      <c r="R68" s="4"/>
      <c r="S68" s="4"/>
      <c r="T68" s="4"/>
      <c r="U68" s="4"/>
    </row>
    <row r="69" spans="2:21" s="20" customFormat="1" x14ac:dyDescent="0.2">
      <c r="B69" s="4"/>
      <c r="C69" s="260" t="s">
        <v>238</v>
      </c>
      <c r="D69" s="63"/>
      <c r="E69" s="63"/>
      <c r="F69" s="4"/>
      <c r="G69" s="4"/>
      <c r="H69" s="13"/>
      <c r="I69" s="13"/>
      <c r="J69" s="3"/>
      <c r="K69" s="3"/>
      <c r="L69" s="3"/>
      <c r="M69" s="3"/>
      <c r="N69" s="3"/>
      <c r="O69" s="4"/>
      <c r="P69" s="4"/>
      <c r="Q69" s="4"/>
      <c r="R69" s="4"/>
      <c r="S69" s="4"/>
      <c r="T69" s="4"/>
      <c r="U69" s="4"/>
    </row>
    <row r="70" spans="2:21" s="20" customFormat="1" ht="27.75" customHeight="1" x14ac:dyDescent="0.2">
      <c r="B70" s="73"/>
      <c r="C70" s="261" t="s">
        <v>316</v>
      </c>
      <c r="D70" s="63"/>
      <c r="E70" s="63"/>
      <c r="F70" s="4"/>
      <c r="G70" s="4"/>
      <c r="H70" s="13"/>
      <c r="I70" s="3"/>
      <c r="J70" s="4"/>
      <c r="K70" s="4"/>
      <c r="L70" s="4"/>
      <c r="M70" s="4"/>
      <c r="N70" s="4"/>
      <c r="O70" s="4"/>
      <c r="P70" s="4"/>
      <c r="Q70" s="4"/>
      <c r="R70" s="4"/>
      <c r="S70" s="4"/>
      <c r="T70" s="4"/>
      <c r="U70" s="4"/>
    </row>
    <row r="71" spans="2:21" s="20" customFormat="1" ht="27.75" customHeight="1" x14ac:dyDescent="0.2">
      <c r="B71" s="391" t="s">
        <v>419</v>
      </c>
      <c r="C71" s="391"/>
      <c r="D71" s="391"/>
      <c r="E71" s="391"/>
      <c r="F71" s="391"/>
      <c r="G71" s="391"/>
      <c r="H71" s="391"/>
      <c r="I71" s="3"/>
      <c r="J71" s="4"/>
      <c r="K71" s="4"/>
      <c r="L71" s="4"/>
      <c r="M71" s="4"/>
      <c r="N71" s="4"/>
      <c r="O71" s="4"/>
      <c r="P71" s="4"/>
      <c r="Q71" s="4"/>
      <c r="R71" s="4"/>
      <c r="S71" s="4"/>
      <c r="T71" s="4"/>
      <c r="U71" s="4"/>
    </row>
    <row r="72" spans="2:21" s="20" customFormat="1" ht="27.75" customHeight="1" x14ac:dyDescent="0.2">
      <c r="B72" s="73"/>
      <c r="C72" s="261"/>
      <c r="D72" s="63"/>
      <c r="E72" s="63"/>
      <c r="F72" s="4"/>
      <c r="G72" s="4"/>
      <c r="H72" s="13"/>
      <c r="I72" s="3"/>
      <c r="J72" s="4"/>
      <c r="K72" s="4"/>
      <c r="L72" s="4"/>
      <c r="M72" s="4"/>
      <c r="N72" s="4"/>
      <c r="O72" s="4"/>
      <c r="P72" s="4"/>
      <c r="Q72" s="4"/>
      <c r="R72" s="4"/>
      <c r="S72" s="4"/>
      <c r="T72" s="4"/>
      <c r="U72" s="4"/>
    </row>
    <row r="73" spans="2:21" s="20" customFormat="1" ht="15" x14ac:dyDescent="0.25">
      <c r="B73" s="5" t="s">
        <v>128</v>
      </c>
      <c r="C73" s="4"/>
      <c r="D73" s="4"/>
      <c r="E73" s="4"/>
      <c r="F73" s="4"/>
      <c r="G73" s="4"/>
      <c r="H73" s="4"/>
      <c r="I73" s="4"/>
      <c r="J73" s="4"/>
      <c r="K73" s="4"/>
      <c r="L73" s="4"/>
      <c r="M73" s="4"/>
      <c r="N73" s="4"/>
      <c r="O73" s="4"/>
      <c r="P73" s="4"/>
      <c r="Q73" s="4"/>
      <c r="R73" s="4"/>
      <c r="S73" s="4"/>
      <c r="T73" s="4"/>
      <c r="U73" s="4"/>
    </row>
    <row r="74" spans="2:21" s="20" customFormat="1" ht="120" customHeight="1" x14ac:dyDescent="0.2">
      <c r="B74" s="391" t="s">
        <v>397</v>
      </c>
      <c r="C74" s="391"/>
      <c r="D74" s="391"/>
      <c r="E74" s="391"/>
      <c r="F74" s="391"/>
      <c r="G74" s="391"/>
      <c r="H74" s="391"/>
      <c r="I74" s="391"/>
      <c r="J74" s="391"/>
      <c r="K74" s="391"/>
      <c r="L74" s="391"/>
      <c r="M74" s="391"/>
      <c r="N74" s="391"/>
      <c r="O74" s="391"/>
      <c r="P74" s="391"/>
      <c r="Q74" s="391"/>
      <c r="R74" s="391"/>
      <c r="S74" s="391"/>
      <c r="T74" s="391"/>
      <c r="U74" s="391"/>
    </row>
    <row r="75" spans="2:21" s="20" customFormat="1" ht="15" customHeight="1" x14ac:dyDescent="0.2">
      <c r="B75" s="218"/>
      <c r="C75" s="218"/>
      <c r="D75" s="218"/>
      <c r="E75" s="218"/>
      <c r="F75" s="218"/>
      <c r="G75" s="218"/>
      <c r="H75" s="218"/>
      <c r="I75" s="218"/>
      <c r="J75" s="218"/>
      <c r="K75" s="218"/>
      <c r="L75" s="218"/>
      <c r="M75" s="218"/>
      <c r="N75" s="218"/>
      <c r="O75" s="218"/>
      <c r="P75" s="218"/>
      <c r="Q75" s="218"/>
      <c r="R75" s="218"/>
      <c r="S75" s="218"/>
      <c r="T75" s="218"/>
      <c r="U75" s="218"/>
    </row>
    <row r="76" spans="2:21" s="20" customFormat="1" ht="37.5" customHeight="1" x14ac:dyDescent="0.2">
      <c r="B76" s="117" t="s">
        <v>262</v>
      </c>
      <c r="C76" s="4"/>
      <c r="D76" s="4"/>
      <c r="E76" s="4"/>
      <c r="F76" s="4"/>
      <c r="G76" s="4"/>
      <c r="H76" s="4"/>
      <c r="I76" s="4"/>
      <c r="J76" s="4"/>
      <c r="K76" s="4"/>
      <c r="L76" s="4"/>
      <c r="M76" s="4"/>
      <c r="N76" s="4"/>
      <c r="O76" s="4"/>
      <c r="P76" s="4"/>
      <c r="Q76" s="4"/>
      <c r="R76" s="4"/>
      <c r="S76" s="4"/>
      <c r="T76" s="4"/>
      <c r="U76" s="4"/>
    </row>
    <row r="77" spans="2:21" s="20" customFormat="1" ht="15" x14ac:dyDescent="0.25">
      <c r="B77" s="4"/>
      <c r="C77" s="5" t="s">
        <v>58</v>
      </c>
      <c r="D77" s="4"/>
      <c r="E77" s="4"/>
      <c r="F77" s="4"/>
      <c r="G77" s="4"/>
      <c r="H77" s="4"/>
      <c r="I77" s="4"/>
      <c r="J77" s="4"/>
      <c r="K77" s="405" t="s">
        <v>136</v>
      </c>
      <c r="L77" s="406"/>
      <c r="M77" s="405" t="s">
        <v>137</v>
      </c>
      <c r="N77" s="406"/>
      <c r="O77" s="405" t="s">
        <v>138</v>
      </c>
      <c r="P77" s="406"/>
      <c r="Q77" s="405" t="s">
        <v>139</v>
      </c>
      <c r="R77" s="406"/>
      <c r="S77"/>
      <c r="T77"/>
      <c r="U77" s="4"/>
    </row>
    <row r="78" spans="2:21" s="20" customFormat="1" x14ac:dyDescent="0.2">
      <c r="B78" s="4"/>
      <c r="C78" s="4" t="s">
        <v>116</v>
      </c>
      <c r="D78" s="4"/>
      <c r="E78" s="4"/>
      <c r="F78" s="4"/>
      <c r="G78" s="4"/>
      <c r="H78" s="4"/>
      <c r="I78" s="4"/>
      <c r="J78" s="4"/>
      <c r="K78" s="407"/>
      <c r="L78" s="408"/>
      <c r="M78" s="407"/>
      <c r="N78" s="408"/>
      <c r="O78" s="407"/>
      <c r="P78" s="408"/>
      <c r="Q78" s="407"/>
      <c r="R78" s="408"/>
      <c r="S78"/>
      <c r="T78"/>
      <c r="U78" s="4"/>
    </row>
    <row r="79" spans="2:21" s="20" customFormat="1" ht="15" customHeight="1" x14ac:dyDescent="0.25">
      <c r="B79" s="4"/>
      <c r="C79" s="5"/>
      <c r="D79" s="4"/>
      <c r="E79" s="4"/>
      <c r="F79" s="4"/>
      <c r="G79" s="4"/>
      <c r="H79" s="4"/>
      <c r="I79" s="4"/>
      <c r="J79" s="4"/>
      <c r="K79" s="381" t="s">
        <v>350</v>
      </c>
      <c r="L79" s="381"/>
      <c r="M79" s="381" t="s">
        <v>271</v>
      </c>
      <c r="N79" s="381"/>
      <c r="O79" s="381" t="s">
        <v>119</v>
      </c>
      <c r="P79" s="381"/>
      <c r="Q79" s="381" t="s">
        <v>117</v>
      </c>
      <c r="R79" s="381"/>
      <c r="S79"/>
      <c r="T79"/>
      <c r="U79" s="4"/>
    </row>
    <row r="80" spans="2:21" s="20" customFormat="1" ht="15" x14ac:dyDescent="0.25">
      <c r="B80" s="4"/>
      <c r="C80" s="199" t="s">
        <v>319</v>
      </c>
      <c r="D80" s="4"/>
      <c r="E80" s="4"/>
      <c r="F80" s="4"/>
      <c r="G80" s="4"/>
      <c r="H80" s="4"/>
      <c r="I80" s="4"/>
      <c r="J80" s="4"/>
      <c r="K80" s="381"/>
      <c r="L80" s="381"/>
      <c r="M80" s="381"/>
      <c r="N80" s="381"/>
      <c r="O80" s="381"/>
      <c r="P80" s="381"/>
      <c r="Q80" s="381"/>
      <c r="R80" s="381"/>
      <c r="S80"/>
      <c r="T80"/>
      <c r="U80" s="4"/>
    </row>
    <row r="81" spans="2:21" s="20" customFormat="1" ht="15" x14ac:dyDescent="0.25">
      <c r="B81" s="4"/>
      <c r="C81" s="5"/>
      <c r="D81" s="5"/>
      <c r="E81" s="4"/>
      <c r="F81" s="4"/>
      <c r="G81" s="4"/>
      <c r="H81" s="4"/>
      <c r="I81" s="4"/>
      <c r="J81" s="4"/>
      <c r="K81" s="381"/>
      <c r="L81" s="381"/>
      <c r="M81" s="381"/>
      <c r="N81" s="381"/>
      <c r="O81" s="381"/>
      <c r="P81" s="381"/>
      <c r="Q81" s="381"/>
      <c r="R81" s="381"/>
      <c r="S81"/>
      <c r="T81"/>
      <c r="U81" s="4"/>
    </row>
    <row r="82" spans="2:21" s="20" customFormat="1" x14ac:dyDescent="0.2">
      <c r="B82" s="4"/>
      <c r="C82" s="4"/>
      <c r="D82" s="4"/>
      <c r="E82" s="4"/>
      <c r="F82" s="4"/>
      <c r="G82" s="4"/>
      <c r="H82" s="4"/>
      <c r="I82" s="4"/>
      <c r="J82" s="4"/>
      <c r="K82" s="381"/>
      <c r="L82" s="381"/>
      <c r="M82" s="381"/>
      <c r="N82" s="381"/>
      <c r="O82" s="381"/>
      <c r="P82" s="381"/>
      <c r="Q82" s="381"/>
      <c r="R82" s="381"/>
      <c r="S82"/>
      <c r="T82"/>
      <c r="U82" s="4"/>
    </row>
    <row r="83" spans="2:21" s="20" customFormat="1" ht="15" x14ac:dyDescent="0.25">
      <c r="B83" s="4"/>
      <c r="C83" s="4"/>
      <c r="D83" s="5"/>
      <c r="E83" s="4"/>
      <c r="F83" s="4"/>
      <c r="G83" s="4"/>
      <c r="H83" s="4"/>
      <c r="I83" s="4"/>
      <c r="J83" s="4"/>
      <c r="K83" s="381"/>
      <c r="L83" s="381"/>
      <c r="M83" s="381"/>
      <c r="N83" s="381"/>
      <c r="O83" s="381"/>
      <c r="P83" s="381"/>
      <c r="Q83" s="381"/>
      <c r="R83" s="381"/>
      <c r="S83"/>
      <c r="T83"/>
      <c r="U83" s="4"/>
    </row>
    <row r="84" spans="2:21" s="20" customFormat="1" x14ac:dyDescent="0.2">
      <c r="B84" s="4"/>
      <c r="C84" s="4"/>
      <c r="D84" s="4"/>
      <c r="E84" s="4"/>
      <c r="F84" s="4"/>
      <c r="G84" s="4"/>
      <c r="H84" s="4"/>
      <c r="I84" s="4"/>
      <c r="J84" s="4"/>
      <c r="K84" s="381"/>
      <c r="L84" s="381"/>
      <c r="M84" s="381"/>
      <c r="N84" s="381"/>
      <c r="O84" s="381"/>
      <c r="P84" s="381"/>
      <c r="Q84" s="381"/>
      <c r="R84" s="381"/>
      <c r="S84"/>
      <c r="T84"/>
      <c r="U84" s="4"/>
    </row>
    <row r="85" spans="2:21" s="20" customFormat="1" x14ac:dyDescent="0.2">
      <c r="B85" s="4"/>
      <c r="C85" s="4"/>
      <c r="D85" s="4"/>
      <c r="E85" s="4"/>
      <c r="F85" s="4"/>
      <c r="G85" s="4"/>
      <c r="H85" s="4"/>
      <c r="I85" s="4"/>
      <c r="J85" s="4"/>
      <c r="K85" s="381"/>
      <c r="L85" s="381"/>
      <c r="M85" s="381"/>
      <c r="N85" s="381"/>
      <c r="O85" s="381"/>
      <c r="P85" s="381"/>
      <c r="Q85" s="381"/>
      <c r="R85" s="381"/>
      <c r="S85"/>
      <c r="T85"/>
      <c r="U85" s="4"/>
    </row>
    <row r="86" spans="2:21" s="20" customFormat="1" x14ac:dyDescent="0.2">
      <c r="B86" s="4"/>
      <c r="C86" s="4"/>
      <c r="D86" s="4"/>
      <c r="E86" s="4"/>
      <c r="F86" s="4"/>
      <c r="G86" s="4"/>
      <c r="H86" s="4"/>
      <c r="I86" s="4"/>
      <c r="J86" s="4"/>
      <c r="K86" s="381"/>
      <c r="L86" s="381"/>
      <c r="M86" s="381"/>
      <c r="N86" s="381"/>
      <c r="O86" s="381"/>
      <c r="P86" s="381"/>
      <c r="Q86" s="381"/>
      <c r="R86" s="381"/>
      <c r="S86"/>
      <c r="T86"/>
      <c r="U86" s="4"/>
    </row>
    <row r="87" spans="2:21" s="20" customFormat="1" ht="28.5" x14ac:dyDescent="0.2">
      <c r="B87" s="4"/>
      <c r="C87" s="4"/>
      <c r="D87" s="4"/>
      <c r="E87" s="4"/>
      <c r="F87" s="4"/>
      <c r="G87" s="4"/>
      <c r="H87" s="30"/>
      <c r="I87" s="154"/>
      <c r="J87" s="154" t="s">
        <v>13</v>
      </c>
      <c r="K87" s="379" t="s">
        <v>14</v>
      </c>
      <c r="L87" s="380"/>
      <c r="M87" s="379" t="s">
        <v>15</v>
      </c>
      <c r="N87" s="380"/>
      <c r="O87" s="379" t="s">
        <v>15</v>
      </c>
      <c r="P87" s="380"/>
      <c r="Q87" s="379" t="s">
        <v>14</v>
      </c>
      <c r="R87" s="380"/>
      <c r="S87"/>
      <c r="T87"/>
      <c r="U87" s="4"/>
    </row>
    <row r="88" spans="2:21" s="20" customFormat="1" x14ac:dyDescent="0.2">
      <c r="B88" s="7" t="s">
        <v>36</v>
      </c>
      <c r="C88" s="9" t="s">
        <v>5</v>
      </c>
      <c r="D88" s="7"/>
      <c r="E88" s="4"/>
      <c r="F88" s="4"/>
      <c r="G88" s="4"/>
      <c r="H88" s="4"/>
      <c r="I88" s="4"/>
      <c r="J88" s="4"/>
      <c r="K88" s="422">
        <v>6.0587738309897395E-2</v>
      </c>
      <c r="L88" s="423"/>
      <c r="M88" s="396">
        <v>91.53520874734599</v>
      </c>
      <c r="N88" s="397"/>
      <c r="O88" s="396">
        <v>56.745619082333185</v>
      </c>
      <c r="P88" s="397"/>
      <c r="Q88" s="394">
        <f>IF(IF(OR(K88="",K88="-"),"0",K88)+IF(M88="","0",M88/10000)+IF(O88="","0",O88/10000)=0,"",IF(K88="","0",K88)+IF(M88="","0",M88/10000)+IF(O88="","0",O88/10000))</f>
        <v>7.5415821092865307E-2</v>
      </c>
      <c r="R88" s="395"/>
      <c r="S88" s="265"/>
      <c r="T88" s="266"/>
      <c r="U88" s="4"/>
    </row>
    <row r="89" spans="2:21" s="20" customFormat="1" x14ac:dyDescent="0.2">
      <c r="B89" s="7" t="s">
        <v>37</v>
      </c>
      <c r="C89" s="7" t="s">
        <v>269</v>
      </c>
      <c r="D89" s="8"/>
      <c r="E89" s="4"/>
      <c r="F89" s="4"/>
      <c r="G89" s="4"/>
      <c r="H89" s="4"/>
      <c r="I89" s="4"/>
      <c r="J89" s="4"/>
      <c r="K89" s="368">
        <v>3.260495834371807E-4</v>
      </c>
      <c r="L89" s="369"/>
      <c r="M89" s="351">
        <v>132.40685933316331</v>
      </c>
      <c r="N89" s="352"/>
      <c r="O89" s="351">
        <v>0</v>
      </c>
      <c r="P89" s="352"/>
      <c r="Q89" s="394">
        <f>IF(IF(OR(K89="",K89="-"),"0",K89)+IF(M89="","0",M89/10000)+IF(O89="","0",O89/10000)=0,"",IF(K89="","0",K89)+IF(M89="","0",M89/10000)+IF(O89="","0",O89/10000))</f>
        <v>1.3566735516753511E-2</v>
      </c>
      <c r="R89" s="395"/>
      <c r="S89" s="265"/>
      <c r="T89" s="266"/>
      <c r="U89" s="4"/>
    </row>
    <row r="90" spans="2:21" s="20" customFormat="1" x14ac:dyDescent="0.2">
      <c r="B90" s="7" t="s">
        <v>129</v>
      </c>
      <c r="C90" s="7" t="s">
        <v>8</v>
      </c>
      <c r="D90" s="8"/>
      <c r="E90" s="4"/>
      <c r="F90" s="4"/>
      <c r="G90" s="4"/>
      <c r="H90" s="4"/>
      <c r="I90" s="4"/>
      <c r="J90" s="4"/>
      <c r="K90" s="368">
        <v>1.6162415075138707E-2</v>
      </c>
      <c r="L90" s="369"/>
      <c r="M90" s="351">
        <v>-128.0269571902079</v>
      </c>
      <c r="N90" s="352"/>
      <c r="O90" s="351">
        <v>1.0028526327072225</v>
      </c>
      <c r="P90" s="352"/>
      <c r="Q90" s="394">
        <f>IF(IF(OR(K90="",K90="-"),"0",K90)+IF(M90="","0",M90/10000)+IF(O90="","0",O90/10000)=0,"",IF(K90="","0",K90)+IF(M90="","0",M90/10000)+IF(O90="","0",O90/10000))</f>
        <v>3.4600046193886394E-3</v>
      </c>
      <c r="R90" s="395"/>
      <c r="S90" s="265"/>
      <c r="T90" s="266"/>
      <c r="U90" s="4"/>
    </row>
    <row r="91" spans="2:21" s="20" customFormat="1" ht="15" thickBot="1" x14ac:dyDescent="0.25">
      <c r="B91" s="7" t="s">
        <v>130</v>
      </c>
      <c r="C91" s="7" t="s">
        <v>9</v>
      </c>
      <c r="D91" s="8"/>
      <c r="E91" s="4"/>
      <c r="F91" s="4"/>
      <c r="G91" s="4"/>
      <c r="H91" s="4"/>
      <c r="I91" s="4"/>
      <c r="J91" s="4"/>
      <c r="K91" s="368" t="s">
        <v>415</v>
      </c>
      <c r="L91" s="369"/>
      <c r="M91" s="351">
        <v>0</v>
      </c>
      <c r="N91" s="352"/>
      <c r="O91" s="351">
        <v>0</v>
      </c>
      <c r="P91" s="352"/>
      <c r="Q91" s="394" t="str">
        <f>IF(IF(OR(K91="",K91="-"),"0",K91)+IF(M91="","0",M91/10000)+IF(O91="","0",O91/10000)=0,"",IF(K91="","0",K91)+IF(M91="","0",M91/10000)+IF(O91="","0",O91/10000))</f>
        <v/>
      </c>
      <c r="R91" s="395"/>
      <c r="S91"/>
      <c r="T91"/>
      <c r="U91" s="4"/>
    </row>
    <row r="92" spans="2:21" s="20" customFormat="1" ht="15" thickBot="1" x14ac:dyDescent="0.25">
      <c r="B92" s="7" t="s">
        <v>131</v>
      </c>
      <c r="C92" s="18" t="s">
        <v>66</v>
      </c>
      <c r="D92" s="18"/>
      <c r="E92" s="19"/>
      <c r="F92" s="19"/>
      <c r="G92" s="19"/>
      <c r="H92" s="19"/>
      <c r="I92" s="19"/>
      <c r="J92" s="19"/>
      <c r="K92" s="387" t="s">
        <v>415</v>
      </c>
      <c r="L92" s="388"/>
      <c r="M92" s="389"/>
      <c r="N92" s="390"/>
      <c r="O92" s="389"/>
      <c r="P92" s="390"/>
      <c r="Q92" s="392"/>
      <c r="R92" s="393"/>
      <c r="S92"/>
      <c r="T92"/>
      <c r="U92" s="4"/>
    </row>
    <row r="93" spans="2:21" s="20" customFormat="1" ht="15" thickBot="1" x14ac:dyDescent="0.25">
      <c r="B93" s="7" t="s">
        <v>132</v>
      </c>
      <c r="C93" s="18" t="s">
        <v>65</v>
      </c>
      <c r="D93" s="18"/>
      <c r="E93" s="19"/>
      <c r="F93" s="19"/>
      <c r="G93" s="19"/>
      <c r="H93" s="19"/>
      <c r="I93" s="19"/>
      <c r="J93" s="19"/>
      <c r="K93" s="387" t="s">
        <v>415</v>
      </c>
      <c r="L93" s="388"/>
      <c r="M93" s="366">
        <v>0</v>
      </c>
      <c r="N93" s="367"/>
      <c r="O93" s="366">
        <v>0</v>
      </c>
      <c r="P93" s="367"/>
      <c r="Q93" s="434" t="str">
        <f>IF(IF(OR(K93="",K93="-"),"0",K93)+IF(M93="","0",M93/10000)+IF(O93="","0",O93/10000)=0,"",IF(K93="","0",K93)+IF(M93="","0",M93/10000)+IF(O93="","0",O93/10000))</f>
        <v/>
      </c>
      <c r="R93" s="435"/>
      <c r="S93"/>
      <c r="T93"/>
      <c r="U93" s="4"/>
    </row>
    <row r="94" spans="2:21" s="20" customFormat="1" ht="15" thickBot="1" x14ac:dyDescent="0.25">
      <c r="B94" s="7" t="s">
        <v>133</v>
      </c>
      <c r="C94" s="18" t="s">
        <v>67</v>
      </c>
      <c r="D94" s="18"/>
      <c r="E94" s="19"/>
      <c r="F94" s="19"/>
      <c r="G94" s="19"/>
      <c r="H94" s="19"/>
      <c r="I94" s="19"/>
      <c r="J94" s="19"/>
      <c r="K94" s="387" t="s">
        <v>415</v>
      </c>
      <c r="L94" s="388"/>
      <c r="M94" s="389"/>
      <c r="N94" s="390"/>
      <c r="O94" s="389"/>
      <c r="P94" s="390"/>
      <c r="Q94" s="392"/>
      <c r="R94" s="393"/>
      <c r="S94"/>
      <c r="T94"/>
      <c r="U94" s="4"/>
    </row>
    <row r="95" spans="2:21" s="20" customFormat="1" x14ac:dyDescent="0.2">
      <c r="B95" s="7" t="s">
        <v>134</v>
      </c>
      <c r="C95" s="7" t="s">
        <v>10</v>
      </c>
      <c r="D95" s="8"/>
      <c r="E95" s="4"/>
      <c r="F95" s="4"/>
      <c r="G95" s="4"/>
      <c r="H95" s="4"/>
      <c r="I95" s="4"/>
      <c r="J95" s="4"/>
      <c r="K95" s="368">
        <v>9.8227806756580924E-2</v>
      </c>
      <c r="L95" s="369"/>
      <c r="M95" s="351">
        <v>234.73636986133479</v>
      </c>
      <c r="N95" s="352"/>
      <c r="O95" s="351">
        <v>101.58886550389786</v>
      </c>
      <c r="P95" s="352"/>
      <c r="Q95" s="394">
        <f>IF(IF(OR(K95="",K95="-"),"0",K95)+IF(M95="","0",M95/10000)+IF(O95="","0",O95/10000)=0,"",IF(K95="","0",K95)+IF(M95="","0",M95/10000)+IF(O95="","0",O95/10000))</f>
        <v>0.13186033029310421</v>
      </c>
      <c r="R95" s="395"/>
      <c r="S95" s="265"/>
      <c r="T95" s="266"/>
      <c r="U95" s="4"/>
    </row>
    <row r="96" spans="2:21" s="20" customFormat="1" x14ac:dyDescent="0.2">
      <c r="B96" s="7" t="s">
        <v>135</v>
      </c>
      <c r="C96" s="7" t="s">
        <v>12</v>
      </c>
      <c r="D96" s="8"/>
      <c r="E96" s="4"/>
      <c r="F96" s="4"/>
      <c r="G96" s="4"/>
      <c r="H96" s="4"/>
      <c r="I96" s="4"/>
      <c r="J96" s="4"/>
      <c r="K96" s="368" t="s">
        <v>415</v>
      </c>
      <c r="L96" s="369"/>
      <c r="M96" s="351">
        <v>0</v>
      </c>
      <c r="N96" s="352"/>
      <c r="O96" s="351">
        <v>0</v>
      </c>
      <c r="P96" s="352"/>
      <c r="Q96" s="394" t="str">
        <f>IF(IF(OR(K96="",K96="-"),"0",K96)+IF(M96="","0",M96/10000)+IF(O96="","0",O96/10000)=0,"",IF(K96="","0",K96)+IF(M96="","0",M96/10000)+IF(O96="","0",O96/10000))</f>
        <v/>
      </c>
      <c r="R96" s="395"/>
      <c r="S96"/>
      <c r="T96"/>
      <c r="U96" s="4"/>
    </row>
    <row r="97" spans="2:22" s="20" customFormat="1" x14ac:dyDescent="0.2">
      <c r="B97" s="7"/>
      <c r="C97" s="7"/>
      <c r="D97" s="8"/>
      <c r="E97" s="4"/>
      <c r="F97" s="4"/>
      <c r="G97" s="4"/>
      <c r="H97" s="4"/>
      <c r="I97" s="4"/>
      <c r="J97" s="4"/>
      <c r="K97" s="37"/>
      <c r="L97" s="37"/>
      <c r="M97" s="37"/>
      <c r="N97" s="37"/>
      <c r="O97" s="37"/>
      <c r="P97" s="37"/>
      <c r="Q97" s="37"/>
      <c r="R97" s="37"/>
      <c r="S97" s="71"/>
      <c r="T97" s="71"/>
      <c r="U97" s="4"/>
    </row>
    <row r="98" spans="2:22" s="20" customFormat="1" x14ac:dyDescent="0.2">
      <c r="B98" s="7"/>
      <c r="C98" s="9"/>
      <c r="D98" s="7"/>
      <c r="E98" s="4"/>
      <c r="F98" s="4"/>
      <c r="G98" s="4"/>
      <c r="H98" s="4"/>
      <c r="I98" s="4"/>
      <c r="J98" s="4"/>
      <c r="K98" s="37"/>
      <c r="L98" s="37"/>
      <c r="M98" s="37"/>
      <c r="N98" s="37"/>
      <c r="O98" s="37"/>
      <c r="P98" s="37"/>
      <c r="Q98" s="37"/>
      <c r="R98" s="37"/>
      <c r="S98" s="71"/>
      <c r="T98" s="71"/>
      <c r="U98" s="3"/>
    </row>
    <row r="99" spans="2:22" s="20" customFormat="1" x14ac:dyDescent="0.2">
      <c r="B99" s="7"/>
      <c r="C99" s="9"/>
      <c r="D99" s="7"/>
      <c r="E99" s="4"/>
      <c r="F99" s="4"/>
      <c r="G99" s="4"/>
      <c r="H99" s="4"/>
      <c r="I99" s="4"/>
      <c r="J99" s="421" t="s">
        <v>140</v>
      </c>
      <c r="K99" s="421" t="s">
        <v>180</v>
      </c>
      <c r="L99" s="421"/>
      <c r="M99" s="405" t="s">
        <v>181</v>
      </c>
      <c r="N99" s="406"/>
      <c r="O99" s="405" t="s">
        <v>182</v>
      </c>
      <c r="P99" s="406"/>
      <c r="Q99" s="405" t="s">
        <v>183</v>
      </c>
      <c r="R99" s="406"/>
      <c r="S99" s="405" t="s">
        <v>251</v>
      </c>
      <c r="T99" s="406"/>
      <c r="U99" s="81"/>
      <c r="V99" s="39"/>
    </row>
    <row r="100" spans="2:22" s="20" customFormat="1" x14ac:dyDescent="0.2">
      <c r="B100" s="7"/>
      <c r="C100" s="9"/>
      <c r="D100" s="7"/>
      <c r="E100" s="4"/>
      <c r="F100" s="4"/>
      <c r="G100" s="4"/>
      <c r="H100" s="4"/>
      <c r="I100" s="4"/>
      <c r="J100" s="421"/>
      <c r="K100" s="421"/>
      <c r="L100" s="421"/>
      <c r="M100" s="407"/>
      <c r="N100" s="408"/>
      <c r="O100" s="407"/>
      <c r="P100" s="408"/>
      <c r="Q100" s="407"/>
      <c r="R100" s="408"/>
      <c r="S100" s="407"/>
      <c r="T100" s="408"/>
      <c r="U100" s="81"/>
      <c r="V100" s="39"/>
    </row>
    <row r="101" spans="2:22" s="20" customFormat="1" ht="15" customHeight="1" x14ac:dyDescent="0.2">
      <c r="B101" s="7"/>
      <c r="C101" s="9"/>
      <c r="D101" s="7"/>
      <c r="E101" s="4"/>
      <c r="F101" s="4"/>
      <c r="G101" s="4"/>
      <c r="H101" s="4"/>
      <c r="I101" s="4"/>
      <c r="J101" s="409" t="s">
        <v>351</v>
      </c>
      <c r="K101" s="381" t="s">
        <v>272</v>
      </c>
      <c r="L101" s="381"/>
      <c r="M101" s="381" t="s">
        <v>119</v>
      </c>
      <c r="N101" s="381"/>
      <c r="O101" s="381" t="s">
        <v>153</v>
      </c>
      <c r="P101" s="381"/>
      <c r="Q101" s="409" t="s">
        <v>196</v>
      </c>
      <c r="R101" s="381"/>
      <c r="S101" s="409" t="s">
        <v>252</v>
      </c>
      <c r="T101" s="381"/>
      <c r="U101" s="82"/>
      <c r="V101" s="40"/>
    </row>
    <row r="102" spans="2:22" s="20" customFormat="1" ht="14.25" customHeight="1" x14ac:dyDescent="0.25">
      <c r="B102" s="7"/>
      <c r="C102" s="199" t="s">
        <v>321</v>
      </c>
      <c r="D102" s="7"/>
      <c r="E102" s="4"/>
      <c r="F102" s="4"/>
      <c r="G102" s="4"/>
      <c r="H102" s="4"/>
      <c r="I102" s="4"/>
      <c r="J102" s="381"/>
      <c r="K102" s="381"/>
      <c r="L102" s="381"/>
      <c r="M102" s="381"/>
      <c r="N102" s="381"/>
      <c r="O102" s="381"/>
      <c r="P102" s="381"/>
      <c r="Q102" s="381"/>
      <c r="R102" s="381"/>
      <c r="S102" s="381"/>
      <c r="T102" s="381"/>
      <c r="U102" s="82"/>
      <c r="V102" s="40"/>
    </row>
    <row r="103" spans="2:22" s="20" customFormat="1" x14ac:dyDescent="0.2">
      <c r="B103" s="7"/>
      <c r="C103" s="8" t="s">
        <v>320</v>
      </c>
      <c r="D103" s="7"/>
      <c r="E103" s="4"/>
      <c r="F103" s="4"/>
      <c r="G103" s="4"/>
      <c r="H103" s="4"/>
      <c r="I103" s="4"/>
      <c r="J103" s="381"/>
      <c r="K103" s="381"/>
      <c r="L103" s="381"/>
      <c r="M103" s="381"/>
      <c r="N103" s="381"/>
      <c r="O103" s="381"/>
      <c r="P103" s="381"/>
      <c r="Q103" s="381"/>
      <c r="R103" s="381"/>
      <c r="S103" s="381"/>
      <c r="T103" s="381"/>
      <c r="U103" s="82"/>
      <c r="V103" s="40"/>
    </row>
    <row r="104" spans="2:22" s="20" customFormat="1" x14ac:dyDescent="0.2">
      <c r="B104" s="7"/>
      <c r="C104" s="200" t="s">
        <v>322</v>
      </c>
      <c r="D104" s="7"/>
      <c r="E104" s="4"/>
      <c r="F104" s="4"/>
      <c r="G104" s="4"/>
      <c r="H104" s="4"/>
      <c r="I104" s="4"/>
      <c r="J104" s="381"/>
      <c r="K104" s="381"/>
      <c r="L104" s="381"/>
      <c r="M104" s="381"/>
      <c r="N104" s="381"/>
      <c r="O104" s="381"/>
      <c r="P104" s="381"/>
      <c r="Q104" s="381"/>
      <c r="R104" s="381"/>
      <c r="S104" s="381"/>
      <c r="T104" s="381"/>
      <c r="U104" s="82"/>
      <c r="V104" s="40"/>
    </row>
    <row r="105" spans="2:22" s="20" customFormat="1" x14ac:dyDescent="0.2">
      <c r="B105" s="7"/>
      <c r="C105" s="200" t="s">
        <v>323</v>
      </c>
      <c r="D105" s="7"/>
      <c r="E105" s="4"/>
      <c r="F105" s="4"/>
      <c r="G105" s="4"/>
      <c r="H105" s="4"/>
      <c r="I105" s="4"/>
      <c r="J105" s="381"/>
      <c r="K105" s="381"/>
      <c r="L105" s="381"/>
      <c r="M105" s="381"/>
      <c r="N105" s="381"/>
      <c r="O105" s="381"/>
      <c r="P105" s="381"/>
      <c r="Q105" s="381"/>
      <c r="R105" s="381"/>
      <c r="S105" s="381"/>
      <c r="T105" s="381"/>
      <c r="U105" s="82"/>
      <c r="V105" s="40"/>
    </row>
    <row r="106" spans="2:22" s="20" customFormat="1" x14ac:dyDescent="0.2">
      <c r="B106" s="7"/>
      <c r="C106" s="200" t="s">
        <v>324</v>
      </c>
      <c r="D106" s="7"/>
      <c r="E106" s="4"/>
      <c r="F106" s="4"/>
      <c r="G106" s="4"/>
      <c r="H106" s="4"/>
      <c r="I106" s="4"/>
      <c r="J106" s="381"/>
      <c r="K106" s="381"/>
      <c r="L106" s="381"/>
      <c r="M106" s="381"/>
      <c r="N106" s="381"/>
      <c r="O106" s="381"/>
      <c r="P106" s="381"/>
      <c r="Q106" s="381"/>
      <c r="R106" s="381"/>
      <c r="S106" s="381"/>
      <c r="T106" s="381"/>
      <c r="U106" s="82"/>
      <c r="V106" s="40"/>
    </row>
    <row r="107" spans="2:22" s="20" customFormat="1" x14ac:dyDescent="0.2">
      <c r="B107" s="7"/>
      <c r="C107" s="9"/>
      <c r="D107" s="7"/>
      <c r="E107" s="4"/>
      <c r="F107" s="4"/>
      <c r="G107" s="4"/>
      <c r="H107" s="4"/>
      <c r="I107" s="4"/>
      <c r="J107" s="381"/>
      <c r="K107" s="381"/>
      <c r="L107" s="381"/>
      <c r="M107" s="381"/>
      <c r="N107" s="381"/>
      <c r="O107" s="381"/>
      <c r="P107" s="381"/>
      <c r="Q107" s="381"/>
      <c r="R107" s="381"/>
      <c r="S107" s="381"/>
      <c r="T107" s="381"/>
      <c r="U107" s="82"/>
      <c r="V107" s="40"/>
    </row>
    <row r="108" spans="2:22" s="20" customFormat="1" ht="45" customHeight="1" x14ac:dyDescent="0.2">
      <c r="B108" s="7"/>
      <c r="C108" s="404"/>
      <c r="D108" s="404"/>
      <c r="E108" s="404"/>
      <c r="F108" s="404"/>
      <c r="G108" s="404"/>
      <c r="H108" s="404"/>
      <c r="I108" s="4"/>
      <c r="J108" s="381"/>
      <c r="K108" s="381"/>
      <c r="L108" s="381"/>
      <c r="M108" s="381"/>
      <c r="N108" s="381"/>
      <c r="O108" s="381"/>
      <c r="P108" s="381"/>
      <c r="Q108" s="381"/>
      <c r="R108" s="381"/>
      <c r="S108" s="381"/>
      <c r="T108" s="381"/>
      <c r="U108" s="82"/>
      <c r="V108" s="40"/>
    </row>
    <row r="109" spans="2:22" s="20" customFormat="1" ht="29.25" thickBot="1" x14ac:dyDescent="0.25">
      <c r="B109" s="7"/>
      <c r="C109" s="4"/>
      <c r="D109" s="4"/>
      <c r="E109" s="4"/>
      <c r="F109" s="4"/>
      <c r="G109" s="4"/>
      <c r="H109" s="63"/>
      <c r="I109" s="154" t="s">
        <v>13</v>
      </c>
      <c r="J109" s="66" t="s">
        <v>14</v>
      </c>
      <c r="K109" s="379" t="s">
        <v>14</v>
      </c>
      <c r="L109" s="380"/>
      <c r="M109" s="379" t="s">
        <v>14</v>
      </c>
      <c r="N109" s="380"/>
      <c r="O109" s="379" t="s">
        <v>14</v>
      </c>
      <c r="P109" s="380"/>
      <c r="Q109" s="379" t="s">
        <v>14</v>
      </c>
      <c r="R109" s="380"/>
      <c r="S109" s="379" t="s">
        <v>14</v>
      </c>
      <c r="T109" s="380"/>
      <c r="U109" s="38"/>
      <c r="V109" s="41"/>
    </row>
    <row r="110" spans="2:22" s="20" customFormat="1" ht="15" thickBot="1" x14ac:dyDescent="0.25">
      <c r="B110" s="7" t="s">
        <v>143</v>
      </c>
      <c r="C110" s="9" t="s">
        <v>5</v>
      </c>
      <c r="D110" s="7"/>
      <c r="E110" s="4"/>
      <c r="F110" s="4"/>
      <c r="G110" s="4"/>
      <c r="H110" s="4"/>
      <c r="I110" s="4"/>
      <c r="J110" s="129">
        <v>0.42934952216135541</v>
      </c>
      <c r="K110" s="416">
        <v>0.1889070185652007</v>
      </c>
      <c r="L110" s="416"/>
      <c r="M110" s="416">
        <v>-8.1967221787770939E-8</v>
      </c>
      <c r="N110" s="416"/>
      <c r="O110" s="416">
        <v>0</v>
      </c>
      <c r="P110" s="416"/>
      <c r="Q110" s="413">
        <f>IFERROR(IF(IF(J110="","0",J110)+IF(K110="","0",K110)+IF(M110="","0",M110) + IF(O110="","0",O110)=0,"",(IF(J110="","0",J110)+IF(K110="","0",K110)+IF(M110="","0",M110) + IF(O110="","0",O110))/1),"")</f>
        <v>0.61825645875933433</v>
      </c>
      <c r="R110" s="413"/>
      <c r="S110" s="417"/>
      <c r="T110" s="418"/>
      <c r="U110" s="38"/>
      <c r="V110" s="41"/>
    </row>
    <row r="111" spans="2:22" s="20" customFormat="1" ht="15" thickBot="1" x14ac:dyDescent="0.25">
      <c r="B111" s="7" t="s">
        <v>144</v>
      </c>
      <c r="C111" s="7" t="s">
        <v>64</v>
      </c>
      <c r="D111" s="8"/>
      <c r="E111" s="4"/>
      <c r="F111" s="4"/>
      <c r="G111" s="4"/>
      <c r="H111" s="4"/>
      <c r="I111" s="4"/>
      <c r="J111" s="86">
        <v>0.86865419031962876</v>
      </c>
      <c r="K111" s="412">
        <v>0.12956829463830211</v>
      </c>
      <c r="L111" s="412"/>
      <c r="M111" s="414">
        <v>0</v>
      </c>
      <c r="N111" s="415"/>
      <c r="O111" s="417"/>
      <c r="P111" s="418"/>
      <c r="Q111" s="411">
        <f>IFERROR(IF(IF(J111="","0",J111)+IF(K111="","0",K111)+IF(M111="","0",M111)=0,"",(IF(J111="","0",J111)+IF(K111="","0",K111)+IF(M111="","0",M111))/1),"")</f>
        <v>0.99822248495793087</v>
      </c>
      <c r="R111" s="411"/>
      <c r="S111" s="417"/>
      <c r="T111" s="418"/>
      <c r="U111" s="38"/>
      <c r="V111" s="41"/>
    </row>
    <row r="112" spans="2:22" s="20" customFormat="1" ht="15" thickBot="1" x14ac:dyDescent="0.25">
      <c r="B112" s="7" t="s">
        <v>145</v>
      </c>
      <c r="C112" s="7" t="s">
        <v>8</v>
      </c>
      <c r="D112" s="8"/>
      <c r="E112" s="4"/>
      <c r="F112" s="4"/>
      <c r="G112" s="4"/>
      <c r="H112" s="4"/>
      <c r="I112" s="4"/>
      <c r="J112" s="86">
        <v>0.10954527171502421</v>
      </c>
      <c r="K112" s="412">
        <v>0.81638604098447098</v>
      </c>
      <c r="L112" s="412"/>
      <c r="M112" s="414">
        <v>0</v>
      </c>
      <c r="N112" s="415"/>
      <c r="O112" s="417"/>
      <c r="P112" s="418"/>
      <c r="Q112" s="411">
        <f>IFERROR(IF(IF(J112="","0",J112)+IF(K112="","0",K112)+IF(M112="","0",M112)=0,"",(IF(J112="","0",J112)+IF(K112="","0",K112)+IF(M112="","0",M112))/1),"")</f>
        <v>0.92593131269949525</v>
      </c>
      <c r="R112" s="411"/>
      <c r="S112" s="417"/>
      <c r="T112" s="418"/>
      <c r="U112" s="38"/>
      <c r="V112" s="41"/>
    </row>
    <row r="113" spans="1:22" s="20" customFormat="1" ht="15" thickBot="1" x14ac:dyDescent="0.25">
      <c r="B113" s="7" t="s">
        <v>146</v>
      </c>
      <c r="C113" s="7" t="s">
        <v>9</v>
      </c>
      <c r="D113" s="8"/>
      <c r="E113" s="4"/>
      <c r="F113" s="4"/>
      <c r="G113" s="4"/>
      <c r="H113" s="4"/>
      <c r="I113" s="4"/>
      <c r="J113" s="86" t="s">
        <v>415</v>
      </c>
      <c r="K113" s="412">
        <v>0</v>
      </c>
      <c r="L113" s="412"/>
      <c r="M113" s="414">
        <v>0</v>
      </c>
      <c r="N113" s="415"/>
      <c r="O113" s="414">
        <v>0</v>
      </c>
      <c r="P113" s="415"/>
      <c r="Q113" s="411" t="str">
        <f>IFERROR(IF(IF(J113="","0",J113)+IF(K113="","0",K113)+IF(M113="","0",M113) + IF(O113="","0",O113)=0,"",(IF(J113="","0",J113)+IF(K113="","0",K113)+IF(M113="","0",M113) + IF(O113="","0",O113))/1),"")</f>
        <v/>
      </c>
      <c r="R113" s="411"/>
      <c r="S113" s="417"/>
      <c r="T113" s="418"/>
      <c r="U113" s="38"/>
      <c r="V113" s="41"/>
    </row>
    <row r="114" spans="1:22" s="20" customFormat="1" ht="15" thickBot="1" x14ac:dyDescent="0.25">
      <c r="B114" s="7" t="s">
        <v>147</v>
      </c>
      <c r="C114" s="18" t="s">
        <v>66</v>
      </c>
      <c r="D114" s="18"/>
      <c r="E114" s="19"/>
      <c r="F114" s="19"/>
      <c r="G114" s="19"/>
      <c r="H114" s="19"/>
      <c r="I114" s="19"/>
      <c r="J114" s="134" t="s">
        <v>415</v>
      </c>
      <c r="K114" s="438"/>
      <c r="L114" s="439"/>
      <c r="M114" s="438"/>
      <c r="N114" s="439"/>
      <c r="O114" s="436">
        <v>0</v>
      </c>
      <c r="P114" s="437"/>
      <c r="Q114" s="410" t="str">
        <f>IFERROR(IF(IF(J114="","0",J114)+IF(O114="","0",O114)=0,"",(IF(J114="","0",J114)+IF(O114="","0",O114))/1),"")</f>
        <v/>
      </c>
      <c r="R114" s="410"/>
      <c r="S114" s="417"/>
      <c r="T114" s="418"/>
      <c r="U114" s="38"/>
      <c r="V114" s="41"/>
    </row>
    <row r="115" spans="1:22" s="20" customFormat="1" ht="15" thickBot="1" x14ac:dyDescent="0.25">
      <c r="B115" s="7" t="s">
        <v>148</v>
      </c>
      <c r="C115" s="18" t="s">
        <v>65</v>
      </c>
      <c r="D115" s="18"/>
      <c r="E115" s="19"/>
      <c r="F115" s="19"/>
      <c r="G115" s="19"/>
      <c r="H115" s="19"/>
      <c r="I115" s="19"/>
      <c r="J115" s="134" t="s">
        <v>415</v>
      </c>
      <c r="K115" s="443">
        <v>0</v>
      </c>
      <c r="L115" s="443"/>
      <c r="M115" s="436">
        <v>0</v>
      </c>
      <c r="N115" s="437"/>
      <c r="O115" s="436">
        <v>0</v>
      </c>
      <c r="P115" s="437"/>
      <c r="Q115" s="410" t="str">
        <f>IFERROR(IF(IF(J115="","0",J115)+IF(K115="","0",K115)+IF(M115="","0",M115) + IF(O115="","0",O115)=0,"",(IF(J115="","0",J115)+IF(K115="","0",K115)+IF(M115="","0",M115) + IF(O115="","0",O115))/1),"")</f>
        <v/>
      </c>
      <c r="R115" s="410"/>
      <c r="S115" s="417"/>
      <c r="T115" s="418"/>
      <c r="U115" s="38"/>
      <c r="V115" s="41"/>
    </row>
    <row r="116" spans="1:22" s="20" customFormat="1" ht="15" thickBot="1" x14ac:dyDescent="0.25">
      <c r="B116" s="7" t="s">
        <v>149</v>
      </c>
      <c r="C116" s="18" t="s">
        <v>67</v>
      </c>
      <c r="D116" s="18"/>
      <c r="E116" s="19"/>
      <c r="F116" s="19"/>
      <c r="G116" s="19"/>
      <c r="H116" s="19"/>
      <c r="I116" s="19"/>
      <c r="J116" s="134" t="s">
        <v>415</v>
      </c>
      <c r="K116" s="438"/>
      <c r="L116" s="439"/>
      <c r="M116" s="438"/>
      <c r="N116" s="439"/>
      <c r="O116" s="436">
        <v>0</v>
      </c>
      <c r="P116" s="437"/>
      <c r="Q116" s="410" t="str">
        <f>IFERROR(IF(IF(J116="","0",J116)+IF(O116="","0",O116)=0,"",(IF(J116="","0",J116)+IF(O116="","0",O116))/1),"")</f>
        <v/>
      </c>
      <c r="R116" s="410"/>
      <c r="S116" s="417"/>
      <c r="T116" s="418"/>
      <c r="U116" s="38"/>
      <c r="V116" s="41"/>
    </row>
    <row r="117" spans="1:22" s="20" customFormat="1" ht="15" thickBot="1" x14ac:dyDescent="0.25">
      <c r="B117" s="7" t="s">
        <v>150</v>
      </c>
      <c r="C117" s="7" t="s">
        <v>10</v>
      </c>
      <c r="D117" s="8"/>
      <c r="E117" s="4"/>
      <c r="F117" s="4"/>
      <c r="G117" s="4"/>
      <c r="H117" s="4"/>
      <c r="I117" s="4"/>
      <c r="J117" s="86">
        <v>0.46472352455853272</v>
      </c>
      <c r="K117" s="412">
        <v>0.14594377148923665</v>
      </c>
      <c r="L117" s="412"/>
      <c r="M117" s="414">
        <v>-8.3980185583421019E-8</v>
      </c>
      <c r="N117" s="415"/>
      <c r="O117" s="417"/>
      <c r="P117" s="418"/>
      <c r="Q117" s="411">
        <f>IFERROR(IF(IF(J117="","0",J117)+IF(K117="","0",K117)+IF(M117="","0",M117)=0,"",(IF(J117="","0",J117)+IF(K117="","0",K117)+IF(M117="","0",M117))/1),"")</f>
        <v>0.61066721206758379</v>
      </c>
      <c r="R117" s="411"/>
      <c r="S117" s="419">
        <v>0.30532356718788795</v>
      </c>
      <c r="T117" s="420"/>
      <c r="U117" s="38"/>
      <c r="V117" s="41"/>
    </row>
    <row r="118" spans="1:22" s="20" customFormat="1" ht="15" thickBot="1" x14ac:dyDescent="0.25">
      <c r="B118" s="7" t="s">
        <v>151</v>
      </c>
      <c r="C118" s="7" t="s">
        <v>12</v>
      </c>
      <c r="D118" s="8"/>
      <c r="E118" s="4"/>
      <c r="F118" s="4"/>
      <c r="G118" s="4"/>
      <c r="H118" s="4"/>
      <c r="I118" s="4"/>
      <c r="J118" s="86" t="s">
        <v>415</v>
      </c>
      <c r="K118" s="412">
        <v>0</v>
      </c>
      <c r="L118" s="412"/>
      <c r="M118" s="412">
        <v>0</v>
      </c>
      <c r="N118" s="412"/>
      <c r="O118" s="417"/>
      <c r="P118" s="418"/>
      <c r="Q118" s="411" t="str">
        <f>IFERROR(IF(IF(J118="","0",J118)+IF(K118="","0",K118)+IF(M118="","0",M118)=0,"",(IF(J118="","0",J118)+IF(K118="","0",K118)+IF(M118="","0",M118))/1),"")</f>
        <v/>
      </c>
      <c r="R118" s="411"/>
      <c r="S118" s="417"/>
      <c r="T118" s="418"/>
      <c r="U118" s="38"/>
    </row>
    <row r="119" spans="1:22" s="20" customFormat="1" x14ac:dyDescent="0.2">
      <c r="B119" s="7"/>
      <c r="C119" s="7"/>
      <c r="D119" s="8"/>
      <c r="E119" s="4"/>
      <c r="F119" s="4"/>
      <c r="G119" s="4"/>
      <c r="H119" s="4"/>
      <c r="I119" s="4"/>
      <c r="J119" s="78"/>
      <c r="K119" s="79"/>
      <c r="L119" s="79"/>
      <c r="M119" s="79"/>
      <c r="N119" s="79"/>
      <c r="O119"/>
      <c r="P119"/>
      <c r="Q119"/>
      <c r="R119" s="80"/>
      <c r="S119" s="80"/>
      <c r="T119" s="80"/>
      <c r="U119" s="38"/>
    </row>
    <row r="120" spans="1:22" x14ac:dyDescent="0.2">
      <c r="A120" s="20"/>
      <c r="B120" s="201"/>
      <c r="C120" s="198"/>
      <c r="D120" s="156"/>
      <c r="E120" s="3"/>
      <c r="F120" s="3"/>
      <c r="G120" s="3"/>
      <c r="H120" s="3"/>
      <c r="I120" s="3"/>
      <c r="J120" s="78"/>
      <c r="K120" s="79"/>
      <c r="L120" s="79"/>
      <c r="M120" s="79"/>
      <c r="N120" s="79"/>
      <c r="O120" s="79"/>
      <c r="P120" s="79"/>
      <c r="Q120" s="79"/>
      <c r="R120" s="80"/>
      <c r="S120" s="80"/>
      <c r="T120" s="80"/>
      <c r="U120" s="38"/>
    </row>
    <row r="121" spans="1:22" ht="15" thickBot="1" x14ac:dyDescent="0.25">
      <c r="A121" s="20"/>
      <c r="B121" s="157"/>
      <c r="C121" s="158"/>
      <c r="D121" s="157"/>
      <c r="K121" s="42"/>
      <c r="L121" s="42"/>
      <c r="M121" s="42"/>
      <c r="N121" s="42"/>
      <c r="O121" s="42"/>
      <c r="P121" s="42"/>
      <c r="Q121" s="42"/>
      <c r="R121" s="42"/>
      <c r="S121" s="42"/>
      <c r="T121" s="42"/>
    </row>
    <row r="122" spans="1:22" s="20" customFormat="1" ht="15" thickBot="1" x14ac:dyDescent="0.25">
      <c r="B122" s="440" t="s">
        <v>142</v>
      </c>
      <c r="C122" s="441"/>
      <c r="D122" s="441"/>
      <c r="E122" s="441"/>
      <c r="F122" s="441"/>
      <c r="G122" s="441"/>
      <c r="H122" s="441"/>
      <c r="I122" s="441"/>
      <c r="J122" s="441"/>
      <c r="K122" s="441"/>
      <c r="L122" s="441"/>
      <c r="M122" s="441"/>
      <c r="N122" s="441"/>
      <c r="O122" s="441"/>
      <c r="P122" s="441"/>
      <c r="Q122" s="441"/>
      <c r="R122" s="441"/>
      <c r="S122" s="441"/>
      <c r="T122" s="442"/>
      <c r="U122" s="155"/>
      <c r="V122" s="22"/>
    </row>
    <row r="123" spans="1:22" s="20" customFormat="1" x14ac:dyDescent="0.2">
      <c r="B123" s="7"/>
      <c r="C123" s="9"/>
      <c r="D123" s="7"/>
      <c r="E123" s="4"/>
      <c r="F123" s="4"/>
      <c r="G123" s="4"/>
      <c r="H123" s="4"/>
      <c r="I123" s="4"/>
      <c r="J123" s="4"/>
      <c r="K123" s="37"/>
      <c r="L123" s="37"/>
      <c r="M123" s="37"/>
      <c r="N123" s="37"/>
      <c r="O123" s="37"/>
      <c r="P123" s="37"/>
      <c r="Q123" s="37"/>
      <c r="R123" s="37"/>
      <c r="S123" s="71"/>
      <c r="T123" s="71"/>
      <c r="U123" s="4"/>
    </row>
    <row r="124" spans="1:22" s="20" customFormat="1" x14ac:dyDescent="0.2">
      <c r="B124" s="7"/>
      <c r="C124" s="9"/>
      <c r="D124" s="7"/>
      <c r="E124" s="4"/>
      <c r="F124" s="4"/>
      <c r="G124" s="4"/>
      <c r="H124" s="4"/>
      <c r="I124" s="4"/>
      <c r="J124" s="4"/>
      <c r="K124" s="37"/>
      <c r="L124" s="37"/>
      <c r="M124" s="37"/>
      <c r="N124" s="37"/>
      <c r="O124" s="37"/>
      <c r="P124" s="37"/>
      <c r="Q124" s="37"/>
      <c r="R124" s="37"/>
      <c r="S124" s="71"/>
      <c r="T124" s="71"/>
      <c r="U124" s="4"/>
    </row>
    <row r="125" spans="1:22" ht="15" x14ac:dyDescent="0.25">
      <c r="B125" s="5" t="s">
        <v>221</v>
      </c>
      <c r="C125" s="4"/>
      <c r="D125" s="4"/>
      <c r="E125" s="4"/>
      <c r="F125" s="4"/>
      <c r="G125" s="4"/>
      <c r="H125" s="4"/>
      <c r="I125" s="4"/>
      <c r="J125" s="4"/>
      <c r="K125" s="4"/>
      <c r="L125" s="4"/>
      <c r="M125" s="4"/>
      <c r="N125" s="4"/>
      <c r="O125" s="4"/>
      <c r="P125" s="4"/>
      <c r="Q125" s="4"/>
      <c r="R125" s="4"/>
      <c r="S125" s="4"/>
      <c r="T125" s="4"/>
      <c r="U125" s="4"/>
    </row>
    <row r="126" spans="1:22" x14ac:dyDescent="0.2">
      <c r="B126" s="391" t="s">
        <v>402</v>
      </c>
      <c r="C126" s="391"/>
      <c r="D126" s="391"/>
      <c r="E126" s="391"/>
      <c r="F126" s="391"/>
      <c r="G126" s="391"/>
      <c r="H126" s="391"/>
      <c r="I126" s="391"/>
      <c r="J126" s="391"/>
      <c r="K126" s="391"/>
      <c r="L126" s="391"/>
      <c r="M126" s="391"/>
      <c r="N126" s="391"/>
      <c r="O126" s="391"/>
      <c r="P126" s="391"/>
      <c r="Q126" s="391"/>
      <c r="R126" s="391"/>
      <c r="S126" s="391"/>
      <c r="T126" s="391"/>
      <c r="U126" s="391"/>
    </row>
    <row r="127" spans="1:22" x14ac:dyDescent="0.2">
      <c r="B127" s="391"/>
      <c r="C127" s="391"/>
      <c r="D127" s="391"/>
      <c r="E127" s="391"/>
      <c r="F127" s="391"/>
      <c r="G127" s="391"/>
      <c r="H127" s="391"/>
      <c r="I127" s="391"/>
      <c r="J127" s="391"/>
      <c r="K127" s="391"/>
      <c r="L127" s="391"/>
      <c r="M127" s="391"/>
      <c r="N127" s="391"/>
      <c r="O127" s="391"/>
      <c r="P127" s="391"/>
      <c r="Q127" s="391"/>
      <c r="R127" s="391"/>
      <c r="S127" s="391"/>
      <c r="T127" s="391"/>
      <c r="U127" s="391"/>
    </row>
    <row r="128" spans="1:22" ht="47.25" customHeight="1" x14ac:dyDescent="0.2">
      <c r="B128" s="391"/>
      <c r="C128" s="391"/>
      <c r="D128" s="391"/>
      <c r="E128" s="391"/>
      <c r="F128" s="391"/>
      <c r="G128" s="391"/>
      <c r="H128" s="391"/>
      <c r="I128" s="391"/>
      <c r="J128" s="391"/>
      <c r="K128" s="391"/>
      <c r="L128" s="391"/>
      <c r="M128" s="391"/>
      <c r="N128" s="391"/>
      <c r="O128" s="391"/>
      <c r="P128" s="391"/>
      <c r="Q128" s="391"/>
      <c r="R128" s="391"/>
      <c r="S128" s="391"/>
      <c r="T128" s="391"/>
      <c r="U128" s="391"/>
    </row>
    <row r="129" spans="2:21" ht="15" thickBot="1" x14ac:dyDescent="0.25">
      <c r="B129" s="4"/>
      <c r="C129" s="4"/>
      <c r="D129" s="4"/>
      <c r="E129" s="4"/>
      <c r="F129" s="4"/>
      <c r="G129" s="4"/>
      <c r="H129" s="4"/>
      <c r="I129" s="4"/>
      <c r="J129" s="4"/>
      <c r="K129" s="4"/>
      <c r="L129" s="4"/>
      <c r="M129" s="4"/>
      <c r="N129" s="4"/>
      <c r="O129" s="4"/>
      <c r="P129" s="4"/>
      <c r="Q129" s="4"/>
      <c r="R129" s="4"/>
      <c r="S129" s="4"/>
      <c r="T129" s="4"/>
      <c r="U129" s="4"/>
    </row>
    <row r="130" spans="2:21" ht="15" thickBot="1" x14ac:dyDescent="0.25">
      <c r="B130" s="4" t="s">
        <v>38</v>
      </c>
      <c r="C130" s="4" t="s">
        <v>352</v>
      </c>
      <c r="D130" s="63"/>
      <c r="E130" s="63"/>
      <c r="F130" s="4"/>
      <c r="G130" s="4"/>
      <c r="H130" s="4"/>
      <c r="I130" s="4" t="s">
        <v>14</v>
      </c>
      <c r="J130" s="87">
        <f>IF('Main Results and Overview'!P17=0,"",'Main Results and Overview'!P17)</f>
        <v>6.8919964660738589E-2</v>
      </c>
      <c r="K130" s="4"/>
      <c r="L130" s="4"/>
      <c r="M130" s="30"/>
      <c r="N130" s="23"/>
      <c r="O130" s="6"/>
      <c r="P130" s="6"/>
      <c r="Q130" s="6"/>
      <c r="R130" s="4"/>
      <c r="S130" s="4"/>
      <c r="T130" s="4"/>
      <c r="U130" s="4"/>
    </row>
    <row r="131" spans="2:21" x14ac:dyDescent="0.2">
      <c r="B131" s="4"/>
      <c r="C131" s="19" t="s">
        <v>238</v>
      </c>
      <c r="D131" s="30"/>
      <c r="E131" s="63"/>
      <c r="F131" s="4"/>
      <c r="G131" s="4"/>
      <c r="H131" s="4"/>
      <c r="I131" s="4"/>
      <c r="J131" s="23"/>
      <c r="K131" s="4"/>
      <c r="L131" s="4"/>
      <c r="M131" s="30"/>
      <c r="N131" s="23"/>
      <c r="O131" s="6"/>
      <c r="P131" s="6"/>
      <c r="Q131" s="6"/>
      <c r="R131" s="4"/>
      <c r="S131" s="4"/>
      <c r="T131" s="4"/>
      <c r="U131" s="4"/>
    </row>
    <row r="132" spans="2:21" ht="15" thickBot="1" x14ac:dyDescent="0.25">
      <c r="B132" s="4"/>
      <c r="C132" s="4" t="s">
        <v>177</v>
      </c>
      <c r="D132" s="30"/>
      <c r="E132" s="63"/>
      <c r="F132" s="4"/>
      <c r="G132" s="4"/>
      <c r="H132" s="4"/>
      <c r="I132" s="4"/>
      <c r="J132" s="4"/>
      <c r="K132" s="4"/>
      <c r="L132" s="4"/>
      <c r="M132" s="30"/>
      <c r="N132" s="4"/>
      <c r="O132" s="4"/>
      <c r="P132" s="4"/>
      <c r="Q132" s="4"/>
      <c r="R132" s="4"/>
      <c r="S132" s="4"/>
      <c r="T132" s="4"/>
      <c r="U132" s="4"/>
    </row>
    <row r="133" spans="2:21" ht="15.75" thickBot="1" x14ac:dyDescent="0.3">
      <c r="B133" s="4" t="s">
        <v>118</v>
      </c>
      <c r="C133" s="4" t="s">
        <v>254</v>
      </c>
      <c r="D133" s="63"/>
      <c r="E133" s="63"/>
      <c r="F133" s="4"/>
      <c r="G133" s="4"/>
      <c r="H133" s="4"/>
      <c r="I133" s="4" t="s">
        <v>15</v>
      </c>
      <c r="J133" s="90">
        <f>IFERROR(10000*((IF(M64="","0",M64)+IF(M65="","0",M65)+IF(M66="","0",M66))/'Main Results and Overview'!P13),"")</f>
        <v>-21.390531053867416</v>
      </c>
      <c r="K133" s="4"/>
      <c r="L133" s="4"/>
      <c r="M133" s="30"/>
      <c r="N133" s="3"/>
      <c r="O133" s="4"/>
      <c r="P133" s="4"/>
      <c r="Q133" s="4"/>
      <c r="R133" s="4"/>
      <c r="S133" s="4"/>
      <c r="T133" s="4"/>
      <c r="U133" s="4"/>
    </row>
    <row r="134" spans="2:21" ht="15" thickBot="1" x14ac:dyDescent="0.25">
      <c r="B134" s="4"/>
      <c r="C134" s="4" t="s">
        <v>255</v>
      </c>
      <c r="D134" s="30"/>
      <c r="E134" s="63"/>
      <c r="F134" s="4"/>
      <c r="G134" s="4"/>
      <c r="H134" s="4"/>
      <c r="I134" s="4"/>
      <c r="J134" s="4"/>
      <c r="K134" s="4"/>
      <c r="L134" s="4"/>
      <c r="M134" s="30"/>
      <c r="N134" s="4"/>
      <c r="O134" s="4"/>
      <c r="P134" s="4"/>
      <c r="Q134" s="4"/>
      <c r="R134" s="4"/>
      <c r="S134" s="4"/>
      <c r="T134" s="4"/>
      <c r="U134" s="4"/>
    </row>
    <row r="135" spans="2:21" ht="18" customHeight="1" thickBot="1" x14ac:dyDescent="0.3">
      <c r="B135" s="4" t="s">
        <v>141</v>
      </c>
      <c r="C135" s="4" t="s">
        <v>90</v>
      </c>
      <c r="D135" s="63"/>
      <c r="E135" s="63"/>
      <c r="F135" s="4"/>
      <c r="G135" s="4"/>
      <c r="H135" s="4"/>
      <c r="I135" s="4" t="s">
        <v>14</v>
      </c>
      <c r="J135" s="87">
        <f>IFERROR(IF(J130="","0",J130)+IF(J133="","0",J133/10000),"")</f>
        <v>6.6780911555351846E-2</v>
      </c>
      <c r="K135" s="12"/>
      <c r="L135" s="12"/>
      <c r="M135" s="30"/>
      <c r="N135" s="23"/>
      <c r="O135" s="4"/>
      <c r="P135" s="4"/>
      <c r="Q135" s="4"/>
      <c r="R135" s="4"/>
      <c r="S135" s="4"/>
      <c r="T135" s="4"/>
      <c r="U135" s="4"/>
    </row>
    <row r="136" spans="2:21" x14ac:dyDescent="0.2">
      <c r="B136" s="4"/>
      <c r="C136" s="4" t="s">
        <v>152</v>
      </c>
      <c r="D136" s="30"/>
      <c r="E136" s="63"/>
      <c r="F136" s="4"/>
      <c r="G136" s="4"/>
      <c r="H136" s="4"/>
      <c r="I136" s="4"/>
      <c r="J136" s="4"/>
      <c r="K136" s="4"/>
      <c r="L136" s="4"/>
      <c r="M136" s="4"/>
      <c r="N136" s="4"/>
      <c r="O136" s="4"/>
      <c r="P136" s="4"/>
      <c r="Q136" s="4"/>
      <c r="R136" s="4"/>
      <c r="S136" s="4"/>
      <c r="T136" s="4"/>
      <c r="U136" s="4"/>
    </row>
    <row r="137" spans="2:21" x14ac:dyDescent="0.2">
      <c r="B137" s="4"/>
      <c r="C137" s="4"/>
      <c r="D137" s="63"/>
      <c r="E137" s="63"/>
      <c r="F137" s="4"/>
      <c r="G137" s="4"/>
      <c r="H137" s="4"/>
      <c r="I137" s="4"/>
      <c r="J137" s="4"/>
      <c r="K137" s="4"/>
      <c r="L137" s="4"/>
      <c r="M137" s="4"/>
      <c r="N137" s="4"/>
      <c r="O137" s="4"/>
      <c r="P137" s="4"/>
      <c r="Q137" s="4"/>
      <c r="R137" s="4"/>
      <c r="S137" s="4"/>
      <c r="T137" s="4"/>
      <c r="U137" s="4"/>
    </row>
    <row r="138" spans="2:21" x14ac:dyDescent="0.2">
      <c r="B138" s="3"/>
      <c r="C138" s="3"/>
      <c r="D138" s="30"/>
      <c r="E138" s="30"/>
      <c r="F138" s="3"/>
      <c r="G138" s="3"/>
      <c r="H138" s="3"/>
      <c r="I138" s="3"/>
      <c r="J138" s="3"/>
      <c r="K138" s="3"/>
      <c r="L138" s="3"/>
      <c r="M138" s="3"/>
      <c r="N138" s="3"/>
      <c r="O138" s="3"/>
      <c r="P138" s="3"/>
      <c r="Q138" s="3"/>
      <c r="R138" s="3"/>
      <c r="S138" s="3"/>
      <c r="T138" s="3"/>
      <c r="U138" s="3"/>
    </row>
    <row r="139" spans="2:21" x14ac:dyDescent="0.2">
      <c r="B139" s="3"/>
      <c r="C139" s="3"/>
      <c r="D139" s="3"/>
      <c r="E139" s="3"/>
      <c r="F139" s="3"/>
      <c r="G139" s="3"/>
      <c r="H139" s="3"/>
      <c r="I139" s="3"/>
      <c r="J139" s="3"/>
      <c r="K139" s="3"/>
      <c r="L139" s="3"/>
      <c r="M139" s="3"/>
      <c r="N139" s="3"/>
      <c r="O139" s="3"/>
      <c r="P139" s="3"/>
      <c r="Q139" s="3"/>
      <c r="R139" s="3"/>
      <c r="S139" s="3"/>
      <c r="T139" s="3"/>
      <c r="U139" s="3"/>
    </row>
    <row r="140" spans="2:21" x14ac:dyDescent="0.2">
      <c r="B140" s="3"/>
      <c r="C140" s="3"/>
      <c r="D140" s="3"/>
      <c r="E140" s="3"/>
      <c r="F140" s="3"/>
      <c r="G140" s="3"/>
      <c r="H140" s="3"/>
      <c r="I140" s="3"/>
      <c r="J140" s="3"/>
      <c r="K140" s="3"/>
      <c r="L140" s="3"/>
      <c r="M140" s="3"/>
      <c r="N140" s="3"/>
      <c r="O140" s="3"/>
      <c r="P140" s="3"/>
      <c r="Q140" s="3"/>
      <c r="R140" s="3"/>
      <c r="S140" s="3"/>
      <c r="T140" s="3"/>
      <c r="U140" s="3"/>
    </row>
  </sheetData>
  <mergeCells count="172">
    <mergeCell ref="B2:T2"/>
    <mergeCell ref="B122:T122"/>
    <mergeCell ref="K112:L112"/>
    <mergeCell ref="M116:N116"/>
    <mergeCell ref="O116:P116"/>
    <mergeCell ref="K115:L115"/>
    <mergeCell ref="O113:P113"/>
    <mergeCell ref="K99:L100"/>
    <mergeCell ref="K101:L108"/>
    <mergeCell ref="O110:P110"/>
    <mergeCell ref="M111:N111"/>
    <mergeCell ref="M112:N112"/>
    <mergeCell ref="K90:L90"/>
    <mergeCell ref="K91:L91"/>
    <mergeCell ref="K95:L95"/>
    <mergeCell ref="M91:N91"/>
    <mergeCell ref="M95:N95"/>
    <mergeCell ref="M109:N109"/>
    <mergeCell ref="M90:N90"/>
    <mergeCell ref="M99:N100"/>
    <mergeCell ref="O118:P118"/>
    <mergeCell ref="Q118:R118"/>
    <mergeCell ref="Q117:R117"/>
    <mergeCell ref="O117:P117"/>
    <mergeCell ref="Q115:R115"/>
    <mergeCell ref="O114:P114"/>
    <mergeCell ref="O115:P115"/>
    <mergeCell ref="Q116:R116"/>
    <mergeCell ref="K118:L118"/>
    <mergeCell ref="K114:L114"/>
    <mergeCell ref="M115:N115"/>
    <mergeCell ref="K116:L116"/>
    <mergeCell ref="M114:N114"/>
    <mergeCell ref="K117:L117"/>
    <mergeCell ref="M118:N118"/>
    <mergeCell ref="M117:N117"/>
    <mergeCell ref="Q96:R96"/>
    <mergeCell ref="K57:L57"/>
    <mergeCell ref="K60:L60"/>
    <mergeCell ref="O65:P65"/>
    <mergeCell ref="O66:P66"/>
    <mergeCell ref="M64:N64"/>
    <mergeCell ref="K63:L63"/>
    <mergeCell ref="K64:L64"/>
    <mergeCell ref="Q93:R93"/>
    <mergeCell ref="Q91:R91"/>
    <mergeCell ref="O92:P92"/>
    <mergeCell ref="Q92:R92"/>
    <mergeCell ref="K89:L89"/>
    <mergeCell ref="O90:P90"/>
    <mergeCell ref="K77:L78"/>
    <mergeCell ref="Q89:R89"/>
    <mergeCell ref="O89:P89"/>
    <mergeCell ref="Q90:R90"/>
    <mergeCell ref="M89:N89"/>
    <mergeCell ref="M60:N60"/>
    <mergeCell ref="M52:N52"/>
    <mergeCell ref="O63:P63"/>
    <mergeCell ref="M68:N68"/>
    <mergeCell ref="O68:P68"/>
    <mergeCell ref="O64:P64"/>
    <mergeCell ref="M51:N51"/>
    <mergeCell ref="M56:N56"/>
    <mergeCell ref="M57:N57"/>
    <mergeCell ref="M58:N58"/>
    <mergeCell ref="M54:N54"/>
    <mergeCell ref="M55:N55"/>
    <mergeCell ref="B126:U128"/>
    <mergeCell ref="J99:J100"/>
    <mergeCell ref="J101:J108"/>
    <mergeCell ref="O91:P91"/>
    <mergeCell ref="O88:P88"/>
    <mergeCell ref="K88:L88"/>
    <mergeCell ref="Q95:R95"/>
    <mergeCell ref="O94:P94"/>
    <mergeCell ref="K54:L54"/>
    <mergeCell ref="K55:L55"/>
    <mergeCell ref="M65:N65"/>
    <mergeCell ref="K56:L56"/>
    <mergeCell ref="K58:L58"/>
    <mergeCell ref="K59:L59"/>
    <mergeCell ref="M63:N63"/>
    <mergeCell ref="K65:L65"/>
    <mergeCell ref="M77:N78"/>
    <mergeCell ref="O77:P78"/>
    <mergeCell ref="M66:N66"/>
    <mergeCell ref="K68:L68"/>
    <mergeCell ref="K66:L66"/>
    <mergeCell ref="B71:H71"/>
    <mergeCell ref="Q77:R78"/>
    <mergeCell ref="M79:N86"/>
    <mergeCell ref="S118:T118"/>
    <mergeCell ref="S99:T100"/>
    <mergeCell ref="S101:T108"/>
    <mergeCell ref="S109:T109"/>
    <mergeCell ref="S110:T110"/>
    <mergeCell ref="S111:T111"/>
    <mergeCell ref="S112:T112"/>
    <mergeCell ref="S116:T116"/>
    <mergeCell ref="S115:T115"/>
    <mergeCell ref="S117:T117"/>
    <mergeCell ref="S114:T114"/>
    <mergeCell ref="S113:T113"/>
    <mergeCell ref="C108:H108"/>
    <mergeCell ref="O99:P100"/>
    <mergeCell ref="Q101:R108"/>
    <mergeCell ref="Q114:R114"/>
    <mergeCell ref="Q113:R113"/>
    <mergeCell ref="K111:L111"/>
    <mergeCell ref="K109:L109"/>
    <mergeCell ref="Q111:R111"/>
    <mergeCell ref="Q110:R110"/>
    <mergeCell ref="O101:P108"/>
    <mergeCell ref="M101:N108"/>
    <mergeCell ref="M113:N113"/>
    <mergeCell ref="K113:L113"/>
    <mergeCell ref="Q99:R100"/>
    <mergeCell ref="K110:L110"/>
    <mergeCell ref="O109:P109"/>
    <mergeCell ref="M110:N110"/>
    <mergeCell ref="O112:P112"/>
    <mergeCell ref="Q109:R109"/>
    <mergeCell ref="Q112:R112"/>
    <mergeCell ref="O111:P111"/>
    <mergeCell ref="N3:Q3"/>
    <mergeCell ref="K92:L92"/>
    <mergeCell ref="M92:N92"/>
    <mergeCell ref="B74:U74"/>
    <mergeCell ref="Q94:R94"/>
    <mergeCell ref="K79:L86"/>
    <mergeCell ref="Q88:R88"/>
    <mergeCell ref="Q87:R87"/>
    <mergeCell ref="M88:N88"/>
    <mergeCell ref="K93:L93"/>
    <mergeCell ref="Q79:R86"/>
    <mergeCell ref="K94:L94"/>
    <mergeCell ref="M94:N94"/>
    <mergeCell ref="K87:L87"/>
    <mergeCell ref="M87:N87"/>
    <mergeCell ref="O87:P87"/>
    <mergeCell ref="K49:N49"/>
    <mergeCell ref="B47:T47"/>
    <mergeCell ref="K52:L52"/>
    <mergeCell ref="K50:N50"/>
    <mergeCell ref="C4:E4"/>
    <mergeCell ref="B11:U12"/>
    <mergeCell ref="J15:J23"/>
    <mergeCell ref="Q15:R23"/>
    <mergeCell ref="C38:C39"/>
    <mergeCell ref="O96:P96"/>
    <mergeCell ref="O95:P95"/>
    <mergeCell ref="F54:H54"/>
    <mergeCell ref="I4:Q4"/>
    <mergeCell ref="F4:H4"/>
    <mergeCell ref="O14:P14"/>
    <mergeCell ref="O15:P23"/>
    <mergeCell ref="M93:N93"/>
    <mergeCell ref="O93:P93"/>
    <mergeCell ref="K14:L14"/>
    <mergeCell ref="M96:N96"/>
    <mergeCell ref="K96:L96"/>
    <mergeCell ref="Q14:R14"/>
    <mergeCell ref="I15:I23"/>
    <mergeCell ref="K15:L23"/>
    <mergeCell ref="M15:N23"/>
    <mergeCell ref="M14:N14"/>
    <mergeCell ref="G53:H53"/>
    <mergeCell ref="K53:L53"/>
    <mergeCell ref="M53:N53"/>
    <mergeCell ref="K51:L51"/>
    <mergeCell ref="O79:P86"/>
    <mergeCell ref="M59:N59"/>
  </mergeCells>
  <dataValidations count="1">
    <dataValidation type="list" allowBlank="1" showInputMessage="1" showErrorMessage="1" sqref="J25:J27 J29:J33">
      <formula1>dropdown2</formula1>
    </dataValidation>
  </dataValidations>
  <pageMargins left="0.7" right="0.7" top="0.75" bottom="0.75" header="0.3" footer="0.3"/>
  <pageSetup paperSize="9" scale="68" fitToHeight="0" orientation="landscape" r:id="rId1"/>
  <rowBreaks count="3" manualBreakCount="3">
    <brk id="34" min="1" max="20" man="1"/>
    <brk id="71" min="1" max="20" man="1"/>
    <brk id="97" min="1"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79"/>
  <sheetViews>
    <sheetView showGridLines="0" tabSelected="1" view="pageBreakPreview" zoomScale="70" zoomScaleNormal="70" zoomScaleSheetLayoutView="70" workbookViewId="0">
      <pane ySplit="4" topLeftCell="A60" activePane="bottomLeft" state="frozen"/>
      <selection pane="bottomLeft" activeCell="A72" activeCellId="9" sqref="A17:XFD17 A19:XFD19 A30:XFD30 A32:XFD32 A39:XFD39 A41:XFD41 A59:XFD59 A61:XFD61 A74:XFD74 A72:XFD72"/>
    </sheetView>
  </sheetViews>
  <sheetFormatPr defaultColWidth="0" defaultRowHeight="14.25" zeroHeight="1" x14ac:dyDescent="0.2"/>
  <cols>
    <col min="1" max="1" width="12.625" style="45" customWidth="1"/>
    <col min="2" max="2" width="32.375" style="45" customWidth="1"/>
    <col min="3" max="3" width="108.5" style="46" bestFit="1" customWidth="1"/>
    <col min="4" max="4" width="9" style="30" customWidth="1"/>
    <col min="5" max="16384" width="0" style="30" hidden="1"/>
  </cols>
  <sheetData>
    <row r="1" spans="1:16" ht="23.25" x14ac:dyDescent="0.35">
      <c r="A1" s="286" t="s">
        <v>203</v>
      </c>
      <c r="B1" s="49"/>
      <c r="C1" s="49"/>
    </row>
    <row r="2" spans="1:16" ht="12" customHeight="1" x14ac:dyDescent="0.2">
      <c r="A2" s="49"/>
      <c r="B2" s="49"/>
      <c r="C2" s="49"/>
    </row>
    <row r="3" spans="1:16" s="31" customFormat="1" ht="33.75" customHeight="1" x14ac:dyDescent="0.2">
      <c r="A3" s="289" t="s">
        <v>92</v>
      </c>
      <c r="B3" s="289" t="s">
        <v>93</v>
      </c>
      <c r="C3" s="290" t="s">
        <v>224</v>
      </c>
      <c r="D3" s="62"/>
      <c r="E3" s="62"/>
      <c r="F3" s="62"/>
      <c r="G3" s="62"/>
      <c r="H3" s="62"/>
      <c r="I3" s="62"/>
      <c r="J3" s="62"/>
      <c r="K3" s="62"/>
      <c r="L3" s="62"/>
      <c r="M3" s="62"/>
      <c r="N3" s="62"/>
      <c r="O3" s="62"/>
      <c r="P3" s="62"/>
    </row>
    <row r="4" spans="1:16" x14ac:dyDescent="0.2">
      <c r="A4" s="57"/>
      <c r="B4" s="287"/>
      <c r="C4" s="288"/>
    </row>
    <row r="5" spans="1:16" s="31" customFormat="1" ht="32.25" customHeight="1" x14ac:dyDescent="0.2">
      <c r="A5" s="447" t="s">
        <v>405</v>
      </c>
      <c r="B5" s="448"/>
      <c r="C5" s="449"/>
    </row>
    <row r="6" spans="1:16" ht="42.75" x14ac:dyDescent="0.2">
      <c r="A6" s="222" t="s">
        <v>88</v>
      </c>
      <c r="B6" s="220" t="s">
        <v>179</v>
      </c>
      <c r="C6" s="229" t="s">
        <v>357</v>
      </c>
    </row>
    <row r="7" spans="1:16" ht="42.75" x14ac:dyDescent="0.2">
      <c r="A7" s="222" t="s">
        <v>91</v>
      </c>
      <c r="B7" s="220" t="s">
        <v>337</v>
      </c>
      <c r="C7" s="229" t="s">
        <v>358</v>
      </c>
    </row>
    <row r="8" spans="1:16" ht="38.25" x14ac:dyDescent="0.2">
      <c r="A8" s="222" t="s">
        <v>3</v>
      </c>
      <c r="B8" s="220" t="s">
        <v>228</v>
      </c>
      <c r="C8" s="220" t="s">
        <v>359</v>
      </c>
    </row>
    <row r="9" spans="1:16" ht="25.5" x14ac:dyDescent="0.2">
      <c r="A9" s="58" t="s">
        <v>48</v>
      </c>
      <c r="B9" s="59" t="s">
        <v>229</v>
      </c>
      <c r="C9" s="220" t="s">
        <v>361</v>
      </c>
    </row>
    <row r="10" spans="1:16" ht="42.75" x14ac:dyDescent="0.2">
      <c r="A10" s="219" t="s">
        <v>4</v>
      </c>
      <c r="B10" s="229" t="s">
        <v>362</v>
      </c>
      <c r="C10" s="229" t="s">
        <v>360</v>
      </c>
    </row>
    <row r="11" spans="1:16" ht="51" x14ac:dyDescent="0.2">
      <c r="A11" s="222" t="s">
        <v>6</v>
      </c>
      <c r="B11" s="220" t="s">
        <v>230</v>
      </c>
      <c r="C11" s="222" t="s">
        <v>363</v>
      </c>
    </row>
    <row r="12" spans="1:16" hidden="1" x14ac:dyDescent="0.2">
      <c r="A12" s="233" t="s">
        <v>7</v>
      </c>
      <c r="B12" s="234" t="s">
        <v>231</v>
      </c>
      <c r="C12" s="233" t="s">
        <v>274</v>
      </c>
    </row>
    <row r="13" spans="1:16" s="232" customFormat="1" hidden="1" x14ac:dyDescent="0.2">
      <c r="A13" s="230" t="s">
        <v>49</v>
      </c>
      <c r="B13" s="231" t="s">
        <v>127</v>
      </c>
      <c r="C13" s="230" t="s">
        <v>274</v>
      </c>
    </row>
    <row r="14" spans="1:16" s="232" customFormat="1" ht="25.5" x14ac:dyDescent="0.2">
      <c r="A14" s="222" t="s">
        <v>50</v>
      </c>
      <c r="B14" s="225" t="s">
        <v>354</v>
      </c>
      <c r="C14" s="235" t="s">
        <v>364</v>
      </c>
    </row>
    <row r="15" spans="1:16" ht="242.25" x14ac:dyDescent="0.2">
      <c r="A15" s="226" t="s">
        <v>355</v>
      </c>
      <c r="B15" s="226" t="s">
        <v>39</v>
      </c>
      <c r="C15" s="236" t="s">
        <v>365</v>
      </c>
    </row>
    <row r="16" spans="1:16" ht="158.44999999999999" x14ac:dyDescent="0.25">
      <c r="A16" s="452" t="s">
        <v>114</v>
      </c>
      <c r="B16" s="452" t="s">
        <v>108</v>
      </c>
      <c r="C16" s="452" t="s">
        <v>356</v>
      </c>
    </row>
    <row r="17" spans="1:3" s="459" customFormat="1" ht="39.6" x14ac:dyDescent="0.25">
      <c r="A17" s="222" t="s">
        <v>126</v>
      </c>
      <c r="B17" s="222" t="s">
        <v>40</v>
      </c>
      <c r="C17" s="222" t="s">
        <v>366</v>
      </c>
    </row>
    <row r="18" spans="1:3" ht="30" customHeight="1" x14ac:dyDescent="0.25">
      <c r="A18" s="49"/>
      <c r="B18" s="49"/>
      <c r="C18" s="49"/>
    </row>
    <row r="19" spans="1:3" s="459" customFormat="1" ht="32.25" customHeight="1" x14ac:dyDescent="0.25">
      <c r="A19" s="447" t="s">
        <v>232</v>
      </c>
      <c r="B19" s="448"/>
      <c r="C19" s="449"/>
    </row>
    <row r="20" spans="1:3" ht="13.9" x14ac:dyDescent="0.25">
      <c r="A20" s="275" t="s">
        <v>41</v>
      </c>
      <c r="B20" s="237" t="s">
        <v>237</v>
      </c>
      <c r="C20" s="221" t="s">
        <v>94</v>
      </c>
    </row>
    <row r="21" spans="1:3" ht="26.45" x14ac:dyDescent="0.25">
      <c r="A21" s="222" t="s">
        <v>42</v>
      </c>
      <c r="B21" s="220" t="s">
        <v>199</v>
      </c>
      <c r="C21" s="220" t="s">
        <v>98</v>
      </c>
    </row>
    <row r="22" spans="1:3" s="31" customFormat="1" ht="26.45" x14ac:dyDescent="0.25">
      <c r="A22" s="222" t="s">
        <v>43</v>
      </c>
      <c r="B22" s="220" t="s">
        <v>77</v>
      </c>
      <c r="C22" s="223" t="s">
        <v>367</v>
      </c>
    </row>
    <row r="23" spans="1:3" ht="26.45" x14ac:dyDescent="0.25">
      <c r="A23" s="222" t="s">
        <v>44</v>
      </c>
      <c r="B23" s="220" t="s">
        <v>394</v>
      </c>
      <c r="C23" s="220" t="s">
        <v>372</v>
      </c>
    </row>
    <row r="24" spans="1:3" ht="39.6" x14ac:dyDescent="0.25">
      <c r="A24" s="222" t="s">
        <v>45</v>
      </c>
      <c r="B24" s="220" t="s">
        <v>112</v>
      </c>
      <c r="C24" s="220" t="s">
        <v>368</v>
      </c>
    </row>
    <row r="25" spans="1:3" ht="38.25" x14ac:dyDescent="0.2">
      <c r="A25" s="222" t="s">
        <v>46</v>
      </c>
      <c r="B25" s="220" t="s">
        <v>395</v>
      </c>
      <c r="C25" s="223" t="s">
        <v>374</v>
      </c>
    </row>
    <row r="26" spans="1:3" ht="38.25" x14ac:dyDescent="0.2">
      <c r="A26" s="222" t="s">
        <v>47</v>
      </c>
      <c r="B26" s="220" t="s">
        <v>111</v>
      </c>
      <c r="C26" s="220" t="s">
        <v>218</v>
      </c>
    </row>
    <row r="27" spans="1:3" ht="25.5" x14ac:dyDescent="0.2">
      <c r="A27" s="222" t="s">
        <v>82</v>
      </c>
      <c r="B27" s="220" t="s">
        <v>233</v>
      </c>
      <c r="C27" s="222" t="s">
        <v>369</v>
      </c>
    </row>
    <row r="28" spans="1:3" ht="25.5" x14ac:dyDescent="0.2">
      <c r="A28" s="222" t="s">
        <v>60</v>
      </c>
      <c r="B28" s="220" t="s">
        <v>234</v>
      </c>
      <c r="C28" s="222" t="s">
        <v>370</v>
      </c>
    </row>
    <row r="29" spans="1:3" ht="25.5" x14ac:dyDescent="0.2">
      <c r="A29" s="454" t="s">
        <v>80</v>
      </c>
      <c r="B29" s="455" t="s">
        <v>235</v>
      </c>
      <c r="C29" s="454" t="s">
        <v>371</v>
      </c>
    </row>
    <row r="30" spans="1:3" s="459" customFormat="1" ht="25.5" x14ac:dyDescent="0.2">
      <c r="A30" s="222" t="s">
        <v>81</v>
      </c>
      <c r="B30" s="220" t="s">
        <v>236</v>
      </c>
      <c r="C30" s="222" t="s">
        <v>373</v>
      </c>
    </row>
    <row r="31" spans="1:3" x14ac:dyDescent="0.2">
      <c r="A31" s="49"/>
      <c r="B31" s="49"/>
      <c r="C31" s="49"/>
    </row>
    <row r="32" spans="1:3" s="459" customFormat="1" ht="32.25" customHeight="1" x14ac:dyDescent="0.2">
      <c r="A32" s="50" t="s">
        <v>248</v>
      </c>
      <c r="B32" s="47"/>
      <c r="C32" s="47"/>
    </row>
    <row r="33" spans="1:3" ht="25.5" x14ac:dyDescent="0.2">
      <c r="A33" s="276" t="s">
        <v>154</v>
      </c>
      <c r="B33" s="241" t="s">
        <v>95</v>
      </c>
      <c r="C33" s="227" t="s">
        <v>375</v>
      </c>
    </row>
    <row r="34" spans="1:3" x14ac:dyDescent="0.2">
      <c r="A34" s="276" t="s">
        <v>155</v>
      </c>
      <c r="B34" s="241" t="s">
        <v>78</v>
      </c>
      <c r="C34" s="227" t="s">
        <v>161</v>
      </c>
    </row>
    <row r="35" spans="1:3" s="31" customFormat="1" ht="30.75" customHeight="1" x14ac:dyDescent="0.2">
      <c r="A35" s="276" t="s">
        <v>156</v>
      </c>
      <c r="B35" s="241" t="s">
        <v>115</v>
      </c>
      <c r="C35" s="227" t="s">
        <v>376</v>
      </c>
    </row>
    <row r="36" spans="1:3" ht="38.25" x14ac:dyDescent="0.2">
      <c r="A36" s="224" t="s">
        <v>157</v>
      </c>
      <c r="B36" s="227" t="s">
        <v>120</v>
      </c>
      <c r="C36" s="227" t="s">
        <v>377</v>
      </c>
    </row>
    <row r="37" spans="1:3" ht="38.25" x14ac:dyDescent="0.2">
      <c r="A37" s="277" t="s">
        <v>158</v>
      </c>
      <c r="B37" s="242" t="s">
        <v>121</v>
      </c>
      <c r="C37" s="227" t="s">
        <v>378</v>
      </c>
    </row>
    <row r="38" spans="1:3" ht="38.25" x14ac:dyDescent="0.2">
      <c r="A38" s="278" t="s">
        <v>159</v>
      </c>
      <c r="B38" s="243" t="s">
        <v>122</v>
      </c>
      <c r="C38" s="244" t="s">
        <v>379</v>
      </c>
    </row>
    <row r="39" spans="1:3" s="459" customFormat="1" ht="25.5" x14ac:dyDescent="0.2">
      <c r="A39" s="224" t="s">
        <v>160</v>
      </c>
      <c r="B39" s="227" t="s">
        <v>349</v>
      </c>
      <c r="C39" s="227" t="s">
        <v>380</v>
      </c>
    </row>
    <row r="40" spans="1:3" x14ac:dyDescent="0.2">
      <c r="A40" s="49"/>
      <c r="B40" s="458"/>
      <c r="C40" s="458"/>
    </row>
    <row r="41" spans="1:3" s="459" customFormat="1" ht="32.25" customHeight="1" x14ac:dyDescent="0.2">
      <c r="A41" s="50" t="s">
        <v>101</v>
      </c>
      <c r="B41" s="47"/>
      <c r="C41" s="47"/>
    </row>
    <row r="42" spans="1:3" ht="25.5" x14ac:dyDescent="0.2">
      <c r="A42" s="246" t="s">
        <v>216</v>
      </c>
      <c r="B42" s="238" t="s">
        <v>10</v>
      </c>
      <c r="C42" s="239" t="s">
        <v>225</v>
      </c>
    </row>
    <row r="43" spans="1:3" x14ac:dyDescent="0.2">
      <c r="A43" s="225" t="s">
        <v>27</v>
      </c>
      <c r="B43" s="245" t="s">
        <v>381</v>
      </c>
      <c r="C43" s="238" t="s">
        <v>185</v>
      </c>
    </row>
    <row r="44" spans="1:3" ht="38.25" x14ac:dyDescent="0.2">
      <c r="A44" s="225" t="s">
        <v>28</v>
      </c>
      <c r="B44" s="238" t="s">
        <v>68</v>
      </c>
      <c r="C44" s="238" t="s">
        <v>273</v>
      </c>
    </row>
    <row r="45" spans="1:3" s="31" customFormat="1" ht="25.5" x14ac:dyDescent="0.2">
      <c r="A45" s="279" t="s">
        <v>29</v>
      </c>
      <c r="B45" s="227" t="s">
        <v>176</v>
      </c>
      <c r="C45" s="238" t="s">
        <v>325</v>
      </c>
    </row>
    <row r="46" spans="1:3" ht="25.5" x14ac:dyDescent="0.2">
      <c r="A46" s="280" t="s">
        <v>55</v>
      </c>
      <c r="B46" s="243" t="s">
        <v>318</v>
      </c>
      <c r="C46" s="240" t="s">
        <v>186</v>
      </c>
    </row>
    <row r="47" spans="1:3" ht="25.5" x14ac:dyDescent="0.2">
      <c r="A47" s="279" t="s">
        <v>56</v>
      </c>
      <c r="B47" s="228" t="s">
        <v>62</v>
      </c>
      <c r="C47" s="246" t="s">
        <v>276</v>
      </c>
    </row>
    <row r="48" spans="1:3" ht="25.5" x14ac:dyDescent="0.2">
      <c r="A48" s="279" t="s">
        <v>57</v>
      </c>
      <c r="B48" s="227" t="s">
        <v>100</v>
      </c>
      <c r="C48" s="220" t="s">
        <v>102</v>
      </c>
    </row>
    <row r="49" spans="1:3" ht="25.5" x14ac:dyDescent="0.2">
      <c r="A49" s="279" t="s">
        <v>110</v>
      </c>
      <c r="B49" s="227" t="s">
        <v>184</v>
      </c>
      <c r="C49" s="247" t="s">
        <v>198</v>
      </c>
    </row>
    <row r="50" spans="1:3" ht="38.25" x14ac:dyDescent="0.2">
      <c r="A50" s="228" t="s">
        <v>76</v>
      </c>
      <c r="B50" s="227" t="s">
        <v>52</v>
      </c>
      <c r="C50" s="249" t="s">
        <v>382</v>
      </c>
    </row>
    <row r="51" spans="1:3" ht="38.25" x14ac:dyDescent="0.2">
      <c r="A51" s="281" t="s">
        <v>188</v>
      </c>
      <c r="B51" s="250" t="s">
        <v>89</v>
      </c>
      <c r="C51" s="249" t="s">
        <v>326</v>
      </c>
    </row>
    <row r="52" spans="1:3" ht="51" x14ac:dyDescent="0.2">
      <c r="A52" s="282" t="s">
        <v>97</v>
      </c>
      <c r="B52" s="248" t="s">
        <v>201</v>
      </c>
      <c r="C52" s="247" t="s">
        <v>187</v>
      </c>
    </row>
    <row r="53" spans="1:3" ht="51" x14ac:dyDescent="0.2">
      <c r="A53" s="283" t="s">
        <v>162</v>
      </c>
      <c r="B53" s="251" t="s">
        <v>30</v>
      </c>
      <c r="C53" s="247" t="s">
        <v>219</v>
      </c>
    </row>
    <row r="54" spans="1:3" ht="25.5" x14ac:dyDescent="0.2">
      <c r="A54" s="253" t="s">
        <v>163</v>
      </c>
      <c r="B54" s="247" t="s">
        <v>189</v>
      </c>
      <c r="C54" s="247" t="s">
        <v>190</v>
      </c>
    </row>
    <row r="55" spans="1:3" ht="25.5" x14ac:dyDescent="0.2">
      <c r="A55" s="253" t="s">
        <v>164</v>
      </c>
      <c r="B55" s="252" t="s">
        <v>54</v>
      </c>
      <c r="C55" s="253" t="s">
        <v>279</v>
      </c>
    </row>
    <row r="56" spans="1:3" ht="38.25" x14ac:dyDescent="0.2">
      <c r="A56" s="279" t="s">
        <v>171</v>
      </c>
      <c r="B56" s="254" t="s">
        <v>383</v>
      </c>
      <c r="C56" s="228" t="s">
        <v>384</v>
      </c>
    </row>
    <row r="57" spans="1:3" ht="25.5" x14ac:dyDescent="0.2">
      <c r="A57" s="255" t="s">
        <v>172</v>
      </c>
      <c r="B57" s="249" t="s">
        <v>239</v>
      </c>
      <c r="C57" s="249" t="s">
        <v>246</v>
      </c>
    </row>
    <row r="58" spans="1:3" ht="25.5" x14ac:dyDescent="0.2">
      <c r="A58" s="453" t="s">
        <v>173</v>
      </c>
      <c r="B58" s="451" t="s">
        <v>249</v>
      </c>
      <c r="C58" s="276" t="s">
        <v>250</v>
      </c>
    </row>
    <row r="59" spans="1:3" s="459" customFormat="1" ht="25.5" x14ac:dyDescent="0.2">
      <c r="A59" s="255" t="s">
        <v>174</v>
      </c>
      <c r="B59" s="249" t="s">
        <v>63</v>
      </c>
      <c r="C59" s="249" t="s">
        <v>263</v>
      </c>
    </row>
    <row r="60" spans="1:3" x14ac:dyDescent="0.2">
      <c r="A60" s="456"/>
      <c r="B60" s="456"/>
      <c r="C60" s="456"/>
    </row>
    <row r="61" spans="1:3" s="459" customFormat="1" ht="32.25" customHeight="1" x14ac:dyDescent="0.2">
      <c r="A61" s="50" t="s">
        <v>128</v>
      </c>
      <c r="B61" s="47"/>
      <c r="C61" s="47"/>
    </row>
    <row r="62" spans="1:3" ht="106.15" customHeight="1" x14ac:dyDescent="0.2">
      <c r="A62" s="444" t="s">
        <v>385</v>
      </c>
      <c r="B62" s="445"/>
      <c r="C62" s="446"/>
    </row>
    <row r="63" spans="1:3" ht="25.5" x14ac:dyDescent="0.2">
      <c r="A63" s="246" t="s">
        <v>136</v>
      </c>
      <c r="B63" s="246" t="s">
        <v>396</v>
      </c>
      <c r="C63" s="246" t="s">
        <v>334</v>
      </c>
    </row>
    <row r="64" spans="1:3" x14ac:dyDescent="0.2">
      <c r="A64" s="253" t="s">
        <v>137</v>
      </c>
      <c r="B64" s="247" t="s">
        <v>191</v>
      </c>
      <c r="C64" s="247" t="s">
        <v>222</v>
      </c>
    </row>
    <row r="65" spans="1:3" x14ac:dyDescent="0.2">
      <c r="A65" s="253" t="s">
        <v>138</v>
      </c>
      <c r="B65" s="247" t="s">
        <v>192</v>
      </c>
      <c r="C65" s="247" t="s">
        <v>193</v>
      </c>
    </row>
    <row r="66" spans="1:3" ht="89.25" x14ac:dyDescent="0.2">
      <c r="A66" s="228" t="s">
        <v>139</v>
      </c>
      <c r="B66" s="227" t="s">
        <v>194</v>
      </c>
      <c r="C66" s="227" t="s">
        <v>386</v>
      </c>
    </row>
    <row r="67" spans="1:3" ht="38.25" x14ac:dyDescent="0.2">
      <c r="A67" s="228" t="s">
        <v>140</v>
      </c>
      <c r="B67" s="255" t="s">
        <v>388</v>
      </c>
      <c r="C67" s="249" t="s">
        <v>335</v>
      </c>
    </row>
    <row r="68" spans="1:3" s="31" customFormat="1" x14ac:dyDescent="0.2">
      <c r="A68" s="228" t="s">
        <v>180</v>
      </c>
      <c r="B68" s="227" t="s">
        <v>191</v>
      </c>
      <c r="C68" s="249" t="s">
        <v>277</v>
      </c>
    </row>
    <row r="69" spans="1:3" x14ac:dyDescent="0.2">
      <c r="A69" s="228" t="s">
        <v>181</v>
      </c>
      <c r="B69" s="227" t="s">
        <v>192</v>
      </c>
      <c r="C69" s="249" t="s">
        <v>275</v>
      </c>
    </row>
    <row r="70" spans="1:3" ht="25.5" x14ac:dyDescent="0.2">
      <c r="A70" s="228" t="s">
        <v>182</v>
      </c>
      <c r="B70" s="227" t="s">
        <v>195</v>
      </c>
      <c r="C70" s="249" t="s">
        <v>387</v>
      </c>
    </row>
    <row r="71" spans="1:3" ht="25.5" x14ac:dyDescent="0.2">
      <c r="A71" s="452" t="s">
        <v>183</v>
      </c>
      <c r="B71" s="244" t="s">
        <v>196</v>
      </c>
      <c r="C71" s="451" t="s">
        <v>336</v>
      </c>
    </row>
    <row r="72" spans="1:3" s="459" customFormat="1" ht="25.5" x14ac:dyDescent="0.2">
      <c r="A72" s="284" t="s">
        <v>251</v>
      </c>
      <c r="B72" s="228" t="s">
        <v>252</v>
      </c>
      <c r="C72" s="255" t="s">
        <v>253</v>
      </c>
    </row>
    <row r="73" spans="1:3" x14ac:dyDescent="0.2">
      <c r="A73" s="457"/>
      <c r="B73" s="458"/>
      <c r="C73" s="458"/>
    </row>
    <row r="74" spans="1:3" s="459" customFormat="1" ht="32.25" customHeight="1" x14ac:dyDescent="0.2">
      <c r="A74" s="50" t="s">
        <v>220</v>
      </c>
      <c r="B74" s="47"/>
      <c r="C74" s="47"/>
    </row>
    <row r="75" spans="1:3" x14ac:dyDescent="0.2">
      <c r="A75" s="285" t="s">
        <v>38</v>
      </c>
      <c r="B75" s="242" t="s">
        <v>352</v>
      </c>
      <c r="C75" s="223" t="s">
        <v>223</v>
      </c>
    </row>
    <row r="76" spans="1:3" ht="25.5" x14ac:dyDescent="0.2">
      <c r="A76" s="228" t="s">
        <v>118</v>
      </c>
      <c r="B76" s="227" t="s">
        <v>199</v>
      </c>
      <c r="C76" s="223" t="s">
        <v>103</v>
      </c>
    </row>
    <row r="77" spans="1:3" ht="25.5" x14ac:dyDescent="0.2">
      <c r="A77" s="285" t="s">
        <v>141</v>
      </c>
      <c r="B77" s="242" t="s">
        <v>90</v>
      </c>
      <c r="C77" s="224" t="s">
        <v>389</v>
      </c>
    </row>
    <row r="78" spans="1:3" x14ac:dyDescent="0.2"/>
    <row r="79" spans="1:3" hidden="1" x14ac:dyDescent="0.2"/>
  </sheetData>
  <mergeCells count="3">
    <mergeCell ref="A62:C62"/>
    <mergeCell ref="A5:C5"/>
    <mergeCell ref="A19:C19"/>
  </mergeCells>
  <pageMargins left="0.70866141732283472" right="0.70866141732283472" top="0.74803149606299213" bottom="0.74803149606299213" header="0.31496062992125984" footer="0.31496062992125984"/>
  <pageSetup paperSize="9" scale="79" fitToHeight="0" orientation="landscape" r:id="rId1"/>
  <rowBreaks count="4" manualBreakCount="4">
    <brk id="15" max="2" man="1"/>
    <brk id="30" max="2" man="1"/>
    <brk id="50" max="2" man="1"/>
    <brk id="6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2:AB82"/>
  <sheetViews>
    <sheetView workbookViewId="0">
      <selection activeCell="F14" sqref="F14"/>
    </sheetView>
  </sheetViews>
  <sheetFormatPr defaultRowHeight="14.25" x14ac:dyDescent="0.2"/>
  <cols>
    <col min="3" max="3" width="13.25" customWidth="1"/>
    <col min="6" max="6" width="13.875" customWidth="1"/>
    <col min="7" max="7" width="40" customWidth="1"/>
    <col min="9" max="10" width="0" hidden="1" customWidth="1"/>
    <col min="11" max="11" width="9.75" hidden="1" customWidth="1"/>
    <col min="12" max="15" width="0" hidden="1" customWidth="1"/>
    <col min="16" max="16" width="10.625" bestFit="1" customWidth="1"/>
    <col min="23" max="23" width="10" bestFit="1" customWidth="1"/>
  </cols>
  <sheetData>
    <row r="2" spans="3:28" ht="15" thickBot="1" x14ac:dyDescent="0.25">
      <c r="C2" s="105" t="s">
        <v>259</v>
      </c>
      <c r="P2" s="450" t="s">
        <v>257</v>
      </c>
      <c r="Q2" s="450"/>
      <c r="R2" s="450"/>
      <c r="S2" s="450"/>
      <c r="T2" s="450"/>
      <c r="U2" s="450"/>
      <c r="W2" s="450" t="s">
        <v>258</v>
      </c>
      <c r="X2" s="450"/>
      <c r="Y2" s="450"/>
      <c r="Z2" s="450"/>
      <c r="AA2" s="450"/>
      <c r="AB2" s="450"/>
    </row>
    <row r="3" spans="3:28" ht="15" thickBot="1" x14ac:dyDescent="0.25">
      <c r="I3" t="s">
        <v>32</v>
      </c>
      <c r="K3" t="s">
        <v>33</v>
      </c>
      <c r="L3" t="s">
        <v>197</v>
      </c>
      <c r="M3" t="s">
        <v>35</v>
      </c>
      <c r="N3" t="s">
        <v>34</v>
      </c>
      <c r="P3" s="93" t="s">
        <v>328</v>
      </c>
      <c r="Q3" s="94" t="s">
        <v>329</v>
      </c>
      <c r="R3" s="94" t="s">
        <v>330</v>
      </c>
      <c r="S3" s="94" t="s">
        <v>331</v>
      </c>
      <c r="T3" s="94" t="s">
        <v>332</v>
      </c>
      <c r="U3" s="95" t="s">
        <v>333</v>
      </c>
      <c r="W3" s="93" t="s">
        <v>328</v>
      </c>
      <c r="X3" s="94" t="s">
        <v>329</v>
      </c>
      <c r="Y3" s="94" t="s">
        <v>330</v>
      </c>
      <c r="Z3" s="94" t="s">
        <v>331</v>
      </c>
      <c r="AA3" s="94" t="s">
        <v>332</v>
      </c>
      <c r="AB3" s="95" t="s">
        <v>333</v>
      </c>
    </row>
    <row r="4" spans="3:28" x14ac:dyDescent="0.2">
      <c r="C4" s="93" t="s">
        <v>403</v>
      </c>
      <c r="D4" s="94"/>
      <c r="E4" s="94"/>
      <c r="F4" s="94"/>
      <c r="G4" s="95"/>
      <c r="I4">
        <v>12.8</v>
      </c>
      <c r="K4" s="10">
        <v>12.8</v>
      </c>
      <c r="L4" s="10">
        <v>0</v>
      </c>
      <c r="M4" s="10">
        <v>0</v>
      </c>
      <c r="N4" s="10">
        <v>12.8</v>
      </c>
      <c r="P4" s="206">
        <f>'Main Results and Overview'!O25</f>
        <v>9.5623091441787031E-2</v>
      </c>
      <c r="Q4" s="207">
        <f>P4</f>
        <v>9.5623091441787031E-2</v>
      </c>
      <c r="R4" s="97"/>
      <c r="S4" s="207"/>
      <c r="T4" s="207"/>
      <c r="U4" s="208"/>
      <c r="W4" s="206" t="e">
        <f>#REF!</f>
        <v>#REF!</v>
      </c>
      <c r="X4" s="207" t="e">
        <f>W4</f>
        <v>#REF!</v>
      </c>
      <c r="Y4" s="97"/>
      <c r="Z4" s="207"/>
      <c r="AA4" s="207"/>
      <c r="AB4" s="208"/>
    </row>
    <row r="5" spans="3:28" x14ac:dyDescent="0.2">
      <c r="C5" s="96" t="s">
        <v>199</v>
      </c>
      <c r="D5" s="97"/>
      <c r="E5" s="97"/>
      <c r="F5" s="97"/>
      <c r="G5" s="98"/>
      <c r="I5">
        <v>-120</v>
      </c>
      <c r="K5" s="10">
        <v>12.8</v>
      </c>
      <c r="L5" s="10">
        <v>-1.1999999999999993</v>
      </c>
      <c r="M5" s="10">
        <v>1.1999999999999993</v>
      </c>
      <c r="N5" s="10">
        <v>11.600000000000001</v>
      </c>
      <c r="P5" s="206">
        <f>'Main Results and Overview'!O26/10000</f>
        <v>-3.1319999999999959E-3</v>
      </c>
      <c r="Q5" s="207"/>
      <c r="R5" s="209">
        <f>P5</f>
        <v>-3.1319999999999959E-3</v>
      </c>
      <c r="S5" s="207">
        <f>IF(AND(Q4&lt;0,Q6&gt;0),0,IF(AND(Q4&gt;0,Q6&lt;0),0,IF(ABS(Q4)&lt;ABS(Q6),Q4,Q6)))</f>
        <v>9.2491091441787035E-2</v>
      </c>
      <c r="T5" s="207">
        <f>IF(AND(Q4&gt;0,Q6&gt;0),0,IF(AND(Q4&lt;0,Q6&lt;0),-1*(ABS(R5)),IF(AND(Q4&gt;0,Q6&lt;0),Q6,IF(AND(Q4&lt;0,Q6&gt;0),Q4,0))))</f>
        <v>0</v>
      </c>
      <c r="U5" s="208">
        <f>IF(AND(Q4&lt;0,Q6&lt;0),0,IF(AND(Q4&gt;0,Q6&gt;0),ABS(R5),IF(AND(Q4&gt;0,Q6&lt;0),Q4,IF(AND(Q4&lt;0,Q6&gt;0),Q6))))</f>
        <v>3.1319999999999959E-3</v>
      </c>
      <c r="W5" s="206" t="e">
        <f>#REF!/10000</f>
        <v>#REF!</v>
      </c>
      <c r="X5" s="207"/>
      <c r="Y5" s="209" t="e">
        <f>W5</f>
        <v>#REF!</v>
      </c>
      <c r="Z5" s="207" t="e">
        <f>IF(AND(X4&lt;0,X6&gt;0),0,IF(AND(X4&gt;0,X6&lt;0),0,IF(ABS(X4)&lt;ABS(X6),X4,X6)))</f>
        <v>#REF!</v>
      </c>
      <c r="AA5" s="207" t="e">
        <f>IF(AND(X4&gt;0,X6&gt;0),0,IF(AND(X4&lt;0,X6&lt;0),-1*(ABS(Y5)),IF(AND(X4&gt;0,X6&lt;0),X6,IF(AND(X4&lt;0,X6&gt;0),X4,0))))</f>
        <v>#REF!</v>
      </c>
      <c r="AB5" s="208" t="e">
        <f>IF(AND(X4&lt;0,X6&lt;0),0,IF(AND(X4&gt;0,X6&gt;0),ABS(Y5),IF(AND(X4&gt;0,X6&lt;0),X4,IF(AND(X4&lt;0,X6&gt;0),X6))))</f>
        <v>#REF!</v>
      </c>
    </row>
    <row r="6" spans="3:28" x14ac:dyDescent="0.2">
      <c r="C6" s="96" t="s">
        <v>77</v>
      </c>
      <c r="D6" s="97"/>
      <c r="E6" s="97"/>
      <c r="F6" s="97"/>
      <c r="G6" s="98"/>
      <c r="I6" s="10">
        <v>11.600000000000001</v>
      </c>
      <c r="K6" s="10">
        <v>11.600000000000001</v>
      </c>
      <c r="L6" s="10">
        <v>0</v>
      </c>
      <c r="M6" s="10">
        <v>0</v>
      </c>
      <c r="N6" s="10">
        <v>11.600000000000001</v>
      </c>
      <c r="P6" s="206">
        <f>'Main Results and Overview'!O27</f>
        <v>9.2491091441787035E-2</v>
      </c>
      <c r="Q6" s="207">
        <f>P6</f>
        <v>9.2491091441787035E-2</v>
      </c>
      <c r="R6" s="97"/>
      <c r="S6" s="207"/>
      <c r="T6" s="207"/>
      <c r="U6" s="208"/>
      <c r="W6" s="206" t="e">
        <f>#REF!</f>
        <v>#REF!</v>
      </c>
      <c r="X6" s="207" t="e">
        <f>W6</f>
        <v>#REF!</v>
      </c>
      <c r="Y6" s="97"/>
      <c r="Z6" s="207"/>
      <c r="AA6" s="207"/>
      <c r="AB6" s="208"/>
    </row>
    <row r="7" spans="3:28" x14ac:dyDescent="0.2">
      <c r="C7" s="96" t="s">
        <v>394</v>
      </c>
      <c r="D7" s="97"/>
      <c r="E7" s="97"/>
      <c r="F7" s="97"/>
      <c r="G7" s="98"/>
      <c r="I7">
        <v>-90</v>
      </c>
      <c r="K7" s="10">
        <v>11.600000000000001</v>
      </c>
      <c r="L7" s="10">
        <v>-0.90000000000000036</v>
      </c>
      <c r="M7" s="10">
        <v>0.90000000000000036</v>
      </c>
      <c r="N7" s="10">
        <v>10.700000000000001</v>
      </c>
      <c r="P7" s="206">
        <f>'Main Results and Overview'!O28/10000</f>
        <v>-8.8999999999999999E-3</v>
      </c>
      <c r="Q7" s="207"/>
      <c r="R7" s="209">
        <f>P7</f>
        <v>-8.8999999999999999E-3</v>
      </c>
      <c r="S7" s="207">
        <f>IF(AND(Q6&lt;0,Q8&gt;0),0,IF(AND(Q6&gt;0,Q8&lt;0),0,IF(ABS(Q6)&lt;ABS(Q8),Q6,Q8)))</f>
        <v>8.359109144178703E-2</v>
      </c>
      <c r="T7" s="207">
        <f>IF(AND(Q6&gt;0,Q8&gt;0),0,IF(AND(Q6&lt;0,Q8&lt;0),-1*(ABS(R7)),IF(AND(Q6&gt;0,Q8&lt;0),Q8,IF(AND(Q6&lt;0,Q8&gt;0),Q6,0))))</f>
        <v>0</v>
      </c>
      <c r="U7" s="208">
        <f>IF(AND(Q6&lt;0,Q8&lt;0),0,IF(AND(Q6&gt;0,Q8&gt;0),ABS(R7),IF(AND(Q6&gt;0,Q8&lt;0),Q6,IF(AND(Q6&lt;0,Q8&gt;0),Q8))))</f>
        <v>8.8999999999999999E-3</v>
      </c>
      <c r="W7" s="206" t="e">
        <f>#REF!/10000</f>
        <v>#REF!</v>
      </c>
      <c r="X7" s="207"/>
      <c r="Y7" s="209" t="e">
        <f>W7</f>
        <v>#REF!</v>
      </c>
      <c r="Z7" s="207" t="e">
        <f>IF(AND(X6&lt;0,X8&gt;0),0,IF(AND(X6&gt;0,X8&lt;0),0,IF(ABS(X6)&lt;ABS(X8),X6,X8)))</f>
        <v>#REF!</v>
      </c>
      <c r="AA7" s="207" t="e">
        <f>IF(AND(X6&gt;0,X8&gt;0),0,IF(AND(X6&lt;0,X8&lt;0),-1*(ABS(Y7)),IF(AND(X6&gt;0,X8&lt;0),X8,IF(AND(X6&lt;0,X8&gt;0),X6,0))))</f>
        <v>#REF!</v>
      </c>
      <c r="AB7" s="208" t="e">
        <f>IF(AND(X6&lt;0,X8&lt;0),0,IF(AND(X6&gt;0,X8&gt;0),ABS(Y7),IF(AND(X6&gt;0,X8&lt;0),X6,IF(AND(X6&lt;0,X8&gt;0),X8))))</f>
        <v>#REF!</v>
      </c>
    </row>
    <row r="8" spans="3:28" x14ac:dyDescent="0.2">
      <c r="C8" s="96" t="s">
        <v>112</v>
      </c>
      <c r="D8" s="97"/>
      <c r="E8" s="97"/>
      <c r="F8" s="97"/>
      <c r="G8" s="98"/>
      <c r="I8" s="10">
        <v>10.700000000000001</v>
      </c>
      <c r="K8" s="10">
        <v>10.700000000000001</v>
      </c>
      <c r="L8" s="10">
        <v>0</v>
      </c>
      <c r="M8" s="10">
        <v>0.90000000000000036</v>
      </c>
      <c r="N8" s="10">
        <v>10.700000000000001</v>
      </c>
      <c r="P8" s="206">
        <f>'Main Results and Overview'!O29</f>
        <v>8.359109144178703E-2</v>
      </c>
      <c r="Q8" s="207">
        <f>P8</f>
        <v>8.359109144178703E-2</v>
      </c>
      <c r="R8" s="97"/>
      <c r="S8" s="207"/>
      <c r="T8" s="207"/>
      <c r="U8" s="208"/>
      <c r="W8" s="206" t="e">
        <f>#REF!</f>
        <v>#REF!</v>
      </c>
      <c r="X8" s="207" t="e">
        <f>W8</f>
        <v>#REF!</v>
      </c>
      <c r="Y8" s="97"/>
      <c r="Z8" s="207"/>
      <c r="AA8" s="207"/>
      <c r="AB8" s="208"/>
    </row>
    <row r="9" spans="3:28" ht="13.9" x14ac:dyDescent="0.25">
      <c r="C9" s="96" t="s">
        <v>77</v>
      </c>
      <c r="D9" s="97"/>
      <c r="E9" s="97"/>
      <c r="F9" s="97"/>
      <c r="G9" s="98"/>
      <c r="I9" s="10">
        <v>11.600000000000001</v>
      </c>
      <c r="J9" s="10">
        <v>0</v>
      </c>
      <c r="K9" s="10">
        <v>11.600000000000001</v>
      </c>
      <c r="L9" s="10">
        <v>0</v>
      </c>
      <c r="M9" s="10">
        <v>0</v>
      </c>
      <c r="N9" s="10">
        <v>11.600000000000001</v>
      </c>
      <c r="P9" s="206">
        <f>P6</f>
        <v>9.2491091441787035E-2</v>
      </c>
      <c r="Q9" s="207">
        <f>P9</f>
        <v>9.2491091441787035E-2</v>
      </c>
      <c r="R9" s="97"/>
      <c r="S9" s="207"/>
      <c r="T9" s="207"/>
      <c r="U9" s="208"/>
      <c r="W9" s="206" t="e">
        <f>W6</f>
        <v>#REF!</v>
      </c>
      <c r="X9" s="207" t="e">
        <f>W9</f>
        <v>#REF!</v>
      </c>
      <c r="Y9" s="97"/>
      <c r="Z9" s="207"/>
      <c r="AA9" s="207"/>
      <c r="AB9" s="208"/>
    </row>
    <row r="10" spans="3:28" ht="13.9" x14ac:dyDescent="0.25">
      <c r="C10" s="96" t="s">
        <v>395</v>
      </c>
      <c r="D10" s="97"/>
      <c r="E10" s="97"/>
      <c r="F10" s="97"/>
      <c r="G10" s="98"/>
      <c r="I10">
        <v>-400</v>
      </c>
      <c r="K10" s="10">
        <v>11.600000000000001</v>
      </c>
      <c r="L10" s="10">
        <v>-4</v>
      </c>
      <c r="M10" s="10">
        <v>4</v>
      </c>
      <c r="N10" s="36">
        <v>7.6000000000000014</v>
      </c>
      <c r="P10" s="206">
        <f>'Main Results and Overview'!O30/10000</f>
        <v>-4.0800000000000003E-2</v>
      </c>
      <c r="Q10" s="207"/>
      <c r="R10" s="209">
        <f>P10</f>
        <v>-4.0800000000000003E-2</v>
      </c>
      <c r="S10" s="207">
        <f>IF(AND(Q9&lt;0,Q11&gt;0),0,IF(AND(Q9&gt;0,Q11&lt;0),0,IF(ABS(Q9)&lt;ABS(Q11),Q9,Q11)))</f>
        <v>5.1691091441787032E-2</v>
      </c>
      <c r="T10" s="207">
        <f>IF(AND(Q9&gt;0,Q11&gt;0),0,IF(AND(Q9&lt;0,Q11&lt;0),-1*(ABS(R10)),IF(AND(Q9&gt;0,Q11&lt;0),Q11,IF(AND(Q9&lt;0,Q11&gt;0),Q9,0))))</f>
        <v>0</v>
      </c>
      <c r="U10" s="208">
        <f>IF(AND(Q9&lt;0,Q11&lt;0),0,IF(AND(Q9&gt;0,Q11&gt;0),ABS(R10),IF(AND(Q9&gt;0,Q11&lt;0),Q9,IF(AND(Q9&lt;0,Q11&gt;0),Q11))))</f>
        <v>4.0800000000000003E-2</v>
      </c>
      <c r="W10" s="206" t="e">
        <f>#REF!/10000</f>
        <v>#REF!</v>
      </c>
      <c r="X10" s="207"/>
      <c r="Y10" s="209" t="e">
        <f>W10</f>
        <v>#REF!</v>
      </c>
      <c r="Z10" s="207" t="e">
        <f>IF(AND(X9&lt;0,X11&gt;0),0,IF(AND(X9&gt;0,X11&lt;0),0,IF(ABS(X9)&lt;ABS(X11),X9,X11)))</f>
        <v>#REF!</v>
      </c>
      <c r="AA10" s="207" t="e">
        <f>IF(AND(X9&gt;0,X11&gt;0),0,IF(AND(X9&lt;0,X11&lt;0),-1*(ABS(Y10)),IF(AND(X9&gt;0,X11&lt;0),X11,IF(AND(X9&lt;0,X11&gt;0),X9,0))))</f>
        <v>#REF!</v>
      </c>
      <c r="AB10" s="208" t="e">
        <f>IF(AND(X9&lt;0,X11&lt;0),0,IF(AND(X9&gt;0,X11&gt;0),ABS(Y10),IF(AND(X9&gt;0,X11&lt;0),X9,IF(AND(X9&lt;0,X11&gt;0),X11))))</f>
        <v>#REF!</v>
      </c>
    </row>
    <row r="11" spans="3:28" ht="14.45" thickBot="1" x14ac:dyDescent="0.3">
      <c r="C11" s="103" t="s">
        <v>111</v>
      </c>
      <c r="D11" s="99"/>
      <c r="E11" s="99"/>
      <c r="F11" s="99"/>
      <c r="G11" s="104"/>
      <c r="I11" s="10">
        <v>0</v>
      </c>
      <c r="K11" s="10">
        <v>7.6000000000000014</v>
      </c>
      <c r="L11" s="10">
        <v>-7.6000000000000014</v>
      </c>
      <c r="M11" s="10">
        <v>7.6000000000000014</v>
      </c>
      <c r="N11" s="10">
        <v>0</v>
      </c>
      <c r="P11" s="206">
        <f>'Main Results and Overview'!O31</f>
        <v>5.1691091441787032E-2</v>
      </c>
      <c r="Q11" s="210">
        <f>P11</f>
        <v>5.1691091441787032E-2</v>
      </c>
      <c r="R11" s="99"/>
      <c r="S11" s="210"/>
      <c r="T11" s="210"/>
      <c r="U11" s="211"/>
      <c r="W11" s="206" t="e">
        <f>#REF!</f>
        <v>#REF!</v>
      </c>
      <c r="X11" s="210" t="e">
        <f>W11</f>
        <v>#REF!</v>
      </c>
      <c r="Y11" s="99"/>
      <c r="Z11" s="210"/>
      <c r="AA11" s="210"/>
      <c r="AB11" s="211"/>
    </row>
    <row r="12" spans="3:28" ht="13.9" x14ac:dyDescent="0.25">
      <c r="K12" s="10"/>
      <c r="L12" s="10"/>
      <c r="M12" s="10"/>
      <c r="N12" s="10"/>
      <c r="R12" s="92"/>
    </row>
    <row r="13" spans="3:28" ht="13.9" x14ac:dyDescent="0.25">
      <c r="I13" s="10"/>
      <c r="K13" s="10">
        <v>0</v>
      </c>
      <c r="L13" s="10">
        <v>0</v>
      </c>
      <c r="M13" s="10">
        <v>0</v>
      </c>
      <c r="N13" s="10">
        <v>0</v>
      </c>
      <c r="R13" s="92"/>
    </row>
    <row r="14" spans="3:28" ht="13.9" x14ac:dyDescent="0.25">
      <c r="K14" s="10">
        <v>0</v>
      </c>
      <c r="L14" s="10">
        <v>0</v>
      </c>
      <c r="M14" s="10">
        <v>0</v>
      </c>
      <c r="N14" s="10"/>
    </row>
    <row r="15" spans="3:28" ht="13.9" x14ac:dyDescent="0.25">
      <c r="C15" s="105" t="s">
        <v>260</v>
      </c>
    </row>
    <row r="16" spans="3:28" ht="14.45" thickBot="1" x14ac:dyDescent="0.3"/>
    <row r="17" spans="3:7" ht="13.9" x14ac:dyDescent="0.25">
      <c r="C17" s="100" t="s">
        <v>96</v>
      </c>
      <c r="F17" s="100" t="s">
        <v>96</v>
      </c>
    </row>
    <row r="18" spans="3:7" ht="13.9" x14ac:dyDescent="0.25">
      <c r="C18" s="101" t="s">
        <v>75</v>
      </c>
      <c r="F18" s="101" t="s">
        <v>123</v>
      </c>
    </row>
    <row r="19" spans="3:7" ht="13.9" x14ac:dyDescent="0.25">
      <c r="C19" s="101" t="s">
        <v>69</v>
      </c>
      <c r="F19" s="101" t="s">
        <v>70</v>
      </c>
    </row>
    <row r="20" spans="3:7" ht="13.9" x14ac:dyDescent="0.25">
      <c r="C20" s="101" t="s">
        <v>70</v>
      </c>
      <c r="F20" s="101" t="s">
        <v>71</v>
      </c>
    </row>
    <row r="21" spans="3:7" ht="13.9" x14ac:dyDescent="0.25">
      <c r="C21" s="101" t="s">
        <v>71</v>
      </c>
      <c r="F21" s="101" t="s">
        <v>72</v>
      </c>
    </row>
    <row r="22" spans="3:7" ht="13.9" x14ac:dyDescent="0.25">
      <c r="C22" s="101" t="s">
        <v>72</v>
      </c>
      <c r="F22" s="101" t="s">
        <v>73</v>
      </c>
    </row>
    <row r="23" spans="3:7" ht="14.45" thickBot="1" x14ac:dyDescent="0.3">
      <c r="C23" s="101" t="s">
        <v>73</v>
      </c>
      <c r="F23" s="102">
        <v>1</v>
      </c>
    </row>
    <row r="24" spans="3:7" ht="14.45" thickBot="1" x14ac:dyDescent="0.3">
      <c r="C24" s="102">
        <v>1</v>
      </c>
    </row>
    <row r="29" spans="3:7" ht="13.9" x14ac:dyDescent="0.25">
      <c r="C29" t="s">
        <v>83</v>
      </c>
      <c r="G29" t="s">
        <v>84</v>
      </c>
    </row>
    <row r="30" spans="3:7" ht="13.9" x14ac:dyDescent="0.25">
      <c r="C30" t="s">
        <v>85</v>
      </c>
      <c r="G30" t="s">
        <v>86</v>
      </c>
    </row>
    <row r="59" spans="3:10" x14ac:dyDescent="0.2">
      <c r="C59" s="30"/>
      <c r="D59" s="30"/>
      <c r="E59" s="34"/>
      <c r="F59" s="30"/>
      <c r="G59" s="30"/>
      <c r="H59" s="34"/>
      <c r="I59" s="30"/>
      <c r="J59" s="34"/>
    </row>
    <row r="60" spans="3:10" x14ac:dyDescent="0.2">
      <c r="C60" s="30"/>
      <c r="D60" s="30"/>
      <c r="E60" s="34"/>
      <c r="F60" s="30"/>
      <c r="G60" s="30"/>
      <c r="H60" s="34"/>
      <c r="I60" s="30"/>
      <c r="J60" s="34"/>
    </row>
    <row r="61" spans="3:10" x14ac:dyDescent="0.2">
      <c r="C61" s="30"/>
      <c r="D61" s="30"/>
      <c r="E61" s="34"/>
      <c r="F61" s="30"/>
      <c r="G61" s="30"/>
      <c r="H61" s="34"/>
      <c r="I61" s="30"/>
      <c r="J61" s="34"/>
    </row>
    <row r="62" spans="3:10" x14ac:dyDescent="0.2">
      <c r="C62" s="30"/>
      <c r="D62" s="30"/>
      <c r="E62" s="34"/>
      <c r="F62" s="30"/>
      <c r="G62" s="30"/>
      <c r="H62" s="34"/>
      <c r="I62" s="30"/>
      <c r="J62" s="34"/>
    </row>
    <row r="63" spans="3:10" x14ac:dyDescent="0.2">
      <c r="C63" s="30"/>
      <c r="D63" s="30"/>
      <c r="E63" s="34"/>
      <c r="F63" s="30"/>
      <c r="G63" s="30"/>
      <c r="H63" s="34"/>
      <c r="I63" s="30"/>
      <c r="J63" s="34"/>
    </row>
    <row r="64" spans="3:10" x14ac:dyDescent="0.2">
      <c r="C64" s="30"/>
      <c r="D64" s="30"/>
      <c r="E64" s="34"/>
      <c r="F64" s="30"/>
      <c r="G64" s="30"/>
      <c r="H64" s="34"/>
      <c r="I64" s="30"/>
      <c r="J64" s="34"/>
    </row>
    <row r="65" spans="3:10" x14ac:dyDescent="0.2">
      <c r="C65" s="30"/>
      <c r="D65" s="30"/>
      <c r="E65" s="34"/>
      <c r="F65" s="30"/>
      <c r="G65" s="30"/>
      <c r="H65" s="34"/>
      <c r="I65" s="30"/>
      <c r="J65" s="34"/>
    </row>
    <row r="66" spans="3:10" x14ac:dyDescent="0.2">
      <c r="C66" s="30"/>
      <c r="D66" s="30"/>
      <c r="E66" s="34"/>
      <c r="F66" s="30"/>
      <c r="G66" s="30"/>
      <c r="H66" s="34"/>
      <c r="I66" s="30"/>
      <c r="J66" s="34"/>
    </row>
    <row r="67" spans="3:10" x14ac:dyDescent="0.2">
      <c r="C67" s="30"/>
      <c r="D67" s="30"/>
      <c r="E67" s="34"/>
      <c r="F67" s="30"/>
      <c r="G67" s="30"/>
      <c r="H67" s="34"/>
      <c r="I67" s="30"/>
      <c r="J67" s="34"/>
    </row>
    <row r="68" spans="3:10" x14ac:dyDescent="0.2">
      <c r="C68" s="30"/>
      <c r="D68" s="30"/>
      <c r="E68" s="34"/>
      <c r="F68" s="30"/>
      <c r="G68" s="30"/>
      <c r="H68" s="34"/>
      <c r="I68" s="30"/>
      <c r="J68" s="34"/>
    </row>
    <row r="69" spans="3:10" x14ac:dyDescent="0.2">
      <c r="C69" s="30"/>
      <c r="D69" s="30"/>
      <c r="E69" s="34"/>
      <c r="F69" s="30"/>
      <c r="G69" s="30"/>
      <c r="H69" s="34"/>
      <c r="I69" s="30"/>
      <c r="J69" s="34"/>
    </row>
    <row r="70" spans="3:10" x14ac:dyDescent="0.2">
      <c r="C70" s="30"/>
      <c r="D70" s="30"/>
      <c r="E70" s="34"/>
      <c r="F70" s="30"/>
      <c r="G70" s="30"/>
      <c r="H70" s="34"/>
      <c r="I70" s="30"/>
      <c r="J70" s="34"/>
    </row>
    <row r="71" spans="3:10" x14ac:dyDescent="0.2">
      <c r="C71" s="30"/>
      <c r="D71" s="30"/>
      <c r="E71" s="34"/>
      <c r="F71" s="30"/>
      <c r="G71" s="30"/>
      <c r="H71" s="34"/>
      <c r="I71" s="30"/>
      <c r="J71" s="34"/>
    </row>
    <row r="72" spans="3:10" x14ac:dyDescent="0.2">
      <c r="C72" s="30"/>
      <c r="D72" s="30"/>
      <c r="E72" s="34"/>
      <c r="F72" s="30"/>
      <c r="G72" s="30"/>
      <c r="H72" s="34"/>
      <c r="I72" s="30"/>
      <c r="J72" s="34"/>
    </row>
    <row r="73" spans="3:10" x14ac:dyDescent="0.2">
      <c r="C73" s="30"/>
      <c r="D73" s="30"/>
      <c r="E73" s="34"/>
      <c r="F73" s="30"/>
      <c r="G73" s="30"/>
      <c r="H73" s="34"/>
      <c r="I73" s="30"/>
      <c r="J73" s="34"/>
    </row>
    <row r="74" spans="3:10" x14ac:dyDescent="0.2">
      <c r="C74" s="30"/>
      <c r="D74" s="30"/>
      <c r="E74" s="34"/>
      <c r="F74" s="30"/>
      <c r="G74" s="30"/>
      <c r="H74" s="34"/>
      <c r="I74" s="30"/>
      <c r="J74" s="34"/>
    </row>
    <row r="75" spans="3:10" x14ac:dyDescent="0.2">
      <c r="C75" s="30"/>
      <c r="D75" s="30"/>
      <c r="E75" s="34"/>
      <c r="F75" s="30"/>
      <c r="G75" s="30"/>
      <c r="H75" s="34"/>
      <c r="I75" s="30"/>
      <c r="J75" s="34"/>
    </row>
    <row r="76" spans="3:10" x14ac:dyDescent="0.2">
      <c r="C76" s="30"/>
      <c r="D76" s="30"/>
      <c r="E76" s="34"/>
      <c r="F76" s="30"/>
      <c r="G76" s="30"/>
      <c r="H76" s="34"/>
      <c r="I76" s="30"/>
      <c r="J76" s="34"/>
    </row>
    <row r="77" spans="3:10" x14ac:dyDescent="0.2">
      <c r="C77" s="30"/>
      <c r="D77" s="30"/>
      <c r="E77" s="34"/>
      <c r="F77" s="30"/>
      <c r="G77" s="30"/>
      <c r="H77" s="34"/>
      <c r="I77" s="30"/>
      <c r="J77" s="34"/>
    </row>
    <row r="78" spans="3:10" x14ac:dyDescent="0.2">
      <c r="C78" s="30"/>
      <c r="D78" s="30"/>
      <c r="E78" s="34"/>
      <c r="F78" s="30"/>
      <c r="G78" s="30"/>
      <c r="H78" s="34"/>
      <c r="I78" s="30"/>
      <c r="J78" s="34"/>
    </row>
    <row r="79" spans="3:10" x14ac:dyDescent="0.2">
      <c r="C79" s="30"/>
      <c r="D79" s="30"/>
      <c r="E79" s="34"/>
      <c r="F79" s="30"/>
      <c r="G79" s="30"/>
      <c r="H79" s="34"/>
      <c r="I79" s="30"/>
      <c r="J79" s="34"/>
    </row>
    <row r="80" spans="3:10" x14ac:dyDescent="0.2">
      <c r="C80" s="30"/>
      <c r="D80" s="30"/>
      <c r="E80" s="34"/>
      <c r="F80" s="30"/>
      <c r="G80" s="30"/>
      <c r="H80" s="34"/>
      <c r="I80" s="30"/>
      <c r="J80" s="34"/>
    </row>
    <row r="81" spans="3:10" x14ac:dyDescent="0.2">
      <c r="C81" s="30"/>
      <c r="D81" s="30"/>
      <c r="E81" s="34"/>
      <c r="F81" s="30"/>
      <c r="G81" s="30"/>
      <c r="H81" s="34"/>
      <c r="I81" s="30"/>
      <c r="J81" s="34"/>
    </row>
    <row r="82" spans="3:10" x14ac:dyDescent="0.2">
      <c r="C82" s="30"/>
      <c r="D82" s="30"/>
      <c r="E82" s="35"/>
      <c r="F82" s="30"/>
      <c r="G82" s="30"/>
      <c r="H82" s="30"/>
      <c r="I82" s="30"/>
      <c r="J82" s="30"/>
    </row>
  </sheetData>
  <mergeCells count="2">
    <mergeCell ref="P2:U2"/>
    <mergeCell ref="W2:A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Readme - Introduction</vt:lpstr>
      <vt:lpstr>Main Results and Overview</vt:lpstr>
      <vt:lpstr>Detailed AQR Results</vt:lpstr>
      <vt:lpstr>Definitions &amp; Explanations</vt:lpstr>
      <vt:lpstr>Drop Downs</vt:lpstr>
      <vt:lpstr>dropdown1</vt:lpstr>
      <vt:lpstr>dropdown2</vt:lpstr>
      <vt:lpstr>dropdown3</vt:lpstr>
      <vt:lpstr>dropdown5</vt:lpstr>
      <vt:lpstr>dropdown6</vt:lpstr>
      <vt:lpstr>'Definitions &amp; Explanations'!Print_Area</vt:lpstr>
      <vt:lpstr>'Detailed AQR Results'!Print_Area</vt:lpstr>
      <vt:lpstr>'Main Results and Overview'!Print_Area</vt:lpstr>
      <vt:lpstr>'Readme - Introduction'!Print_Area</vt:lpstr>
      <vt:lpstr>'Definitions &amp; Explanations'!Print_Titles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2014-10-17T12:17:55Z</dcterms:created>
  <dcterms:modified xsi:type="dcterms:W3CDTF">2015-11-12T16:25:20Z</dcterms:modified>
</cp:coreProperties>
</file>